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drawings/drawing2.xml" ContentType="application/vnd.openxmlformats-officedocument.drawing+xml"/>
  <Override PartName="/xl/worksheets/sheet22.xml" ContentType="application/vnd.openxmlformats-officedocument.spreadsheetml.worksheet+xml"/>
  <Override PartName="/xl/drawings/drawing3.xml" ContentType="application/vnd.openxmlformats-officedocument.drawing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drawings/drawing7.xml" ContentType="application/vnd.openxmlformats-officedocument.drawing+xml"/>
  <Override PartName="/xl/worksheets/sheet27.xml" ContentType="application/vnd.openxmlformats-officedocument.spreadsheetml.worksheet+xml"/>
  <Override PartName="/xl/drawings/drawing8.xml" ContentType="application/vnd.openxmlformats-officedocument.drawing+xml"/>
  <Override PartName="/xl/worksheets/sheet28.xml" ContentType="application/vnd.openxmlformats-officedocument.spreadsheetml.worksheet+xml"/>
  <Override PartName="/xl/drawings/drawing9.xml" ContentType="application/vnd.openxmlformats-officedocument.drawing+xml"/>
  <Override PartName="/xl/worksheets/sheet29.xml" ContentType="application/vnd.openxmlformats-officedocument.spreadsheetml.worksheet+xml"/>
  <Override PartName="/xl/drawings/drawing10.xml" ContentType="application/vnd.openxmlformats-officedocument.drawing+xml"/>
  <Override PartName="/xl/worksheets/sheet30.xml" ContentType="application/vnd.openxmlformats-officedocument.spreadsheetml.worksheet+xml"/>
  <Override PartName="/xl/drawings/drawing11.xml" ContentType="application/vnd.openxmlformats-officedocument.drawing+xml"/>
  <Override PartName="/xl/worksheets/sheet31.xml" ContentType="application/vnd.openxmlformats-officedocument.spreadsheetml.worksheet+xml"/>
  <Override PartName="/xl/drawings/drawing12.xml" ContentType="application/vnd.openxmlformats-officedocument.drawing+xml"/>
  <Override PartName="/xl/worksheets/sheet32.xml" ContentType="application/vnd.openxmlformats-officedocument.spreadsheetml.worksheet+xml"/>
  <Override PartName="/xl/drawings/drawing13.xml" ContentType="application/vnd.openxmlformats-officedocument.drawing+xml"/>
  <Override PartName="/xl/worksheets/sheet33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3_0.bin" ContentType="application/vnd.openxmlformats-officedocument.oleObject"/>
  <Override PartName="/xl/embeddings/oleObject_13_1.bin" ContentType="application/vnd.openxmlformats-officedocument.oleObject"/>
  <Override PartName="/xl/embeddings/oleObject_13_2.bin" ContentType="application/vnd.openxmlformats-officedocument.oleObject"/>
  <Override PartName="/xl/embeddings/oleObject_13_3.bin" ContentType="application/vnd.openxmlformats-officedocument.oleObject"/>
  <Override PartName="/xl/embeddings/oleObject_19_0.bin" ContentType="application/vnd.openxmlformats-officedocument.oleObject"/>
  <Override PartName="/xl/embeddings/oleObject_19_1.bin" ContentType="application/vnd.openxmlformats-officedocument.oleObject"/>
  <Override PartName="/xl/embeddings/oleObject_21_0.bin" ContentType="application/vnd.openxmlformats-officedocument.oleObject"/>
  <Override PartName="/xl/embeddings/oleObject_2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165" windowWidth="9735" windowHeight="11565" tabRatio="963" activeTab="0"/>
  </bookViews>
  <sheets>
    <sheet name="содержание" sheetId="1" r:id="rId1"/>
    <sheet name="АРМ1" sheetId="2" r:id="rId2"/>
    <sheet name="АРМ2" sheetId="3" r:id="rId3"/>
    <sheet name="АРМ3" sheetId="4" r:id="rId4"/>
    <sheet name="АРМ 4 1" sheetId="5" r:id="rId5"/>
    <sheet name="АРМ 4 2" sheetId="6" r:id="rId6"/>
    <sheet name="АРМ 4 3" sheetId="7" r:id="rId7"/>
    <sheet name="АРМ 4 4" sheetId="8" r:id="rId8"/>
    <sheet name="АРМ5" sheetId="9" r:id="rId9"/>
    <sheet name="АРМ6" sheetId="10" r:id="rId10"/>
    <sheet name="АРМ7" sheetId="11" r:id="rId11"/>
    <sheet name="АРМ8" sheetId="12" r:id="rId12"/>
    <sheet name="АРМ9" sheetId="13" r:id="rId13"/>
    <sheet name="АРМ10" sheetId="14" r:id="rId14"/>
    <sheet name="АРМ11" sheetId="15" r:id="rId15"/>
    <sheet name="АРМ12" sheetId="16" r:id="rId16"/>
    <sheet name="АРМ13" sheetId="17" r:id="rId17"/>
    <sheet name="АРМ14" sheetId="18" r:id="rId18"/>
    <sheet name="АРМ15" sheetId="19" r:id="rId19"/>
    <sheet name="АВТОМАТИКА 1" sheetId="20" r:id="rId20"/>
    <sheet name="авт2" sheetId="21" r:id="rId21"/>
    <sheet name="авт3" sheetId="22" r:id="rId22"/>
    <sheet name="авт4" sheetId="23" r:id="rId23"/>
    <sheet name="авт5" sheetId="24" r:id="rId24"/>
    <sheet name="авт6" sheetId="25" r:id="rId25"/>
    <sheet name="авт7" sheetId="26" r:id="rId26"/>
    <sheet name="авт8" sheetId="27" r:id="rId27"/>
    <sheet name="авт9" sheetId="28" r:id="rId28"/>
    <sheet name="авт10" sheetId="29" r:id="rId29"/>
    <sheet name="авт11" sheetId="30" r:id="rId30"/>
    <sheet name="авт12" sheetId="31" r:id="rId31"/>
    <sheet name="авт13" sheetId="32" r:id="rId32"/>
    <sheet name="авт14" sheetId="33" r:id="rId33"/>
  </sheets>
  <definedNames>
    <definedName name="_xlnm.Print_Area" localSheetId="30">'авт12'!$A$1:$K$42</definedName>
    <definedName name="_xlnm.Print_Area" localSheetId="31">'авт13'!$A$1:$K$35</definedName>
    <definedName name="_xlnm.Print_Area" localSheetId="32">'авт14'!$A$1:$K$65</definedName>
    <definedName name="_xlnm.Print_Area" localSheetId="20">'авт2'!$A$1:$G$122</definedName>
    <definedName name="_xlnm.Print_Area" localSheetId="21">'авт3'!$A$1:$H$64</definedName>
    <definedName name="_xlnm.Print_Area" localSheetId="22">'авт4'!$A$1:$K$56</definedName>
    <definedName name="_xlnm.Print_Area" localSheetId="23">'авт5'!$A$1:$G$88</definedName>
    <definedName name="_xlnm.Print_Area" localSheetId="24">'авт6'!$A$1:$I$69</definedName>
    <definedName name="_xlnm.Print_Area" localSheetId="25">'авт7'!$A$1:$L$59</definedName>
    <definedName name="_xlnm.Print_Area" localSheetId="27">'авт9'!$A$1:$L$48</definedName>
    <definedName name="_xlnm.Print_Area" localSheetId="19">'АВТОМАТИКА 1'!$A$1:$G$131</definedName>
  </definedNames>
  <calcPr fullCalcOnLoad="1"/>
</workbook>
</file>

<file path=xl/sharedStrings.xml><?xml version="1.0" encoding="utf-8"?>
<sst xmlns="http://schemas.openxmlformats.org/spreadsheetml/2006/main" count="3151" uniqueCount="1992">
  <si>
    <t>94-103-032</t>
  </si>
  <si>
    <t>94-103-040</t>
  </si>
  <si>
    <t>94-103-050</t>
  </si>
  <si>
    <t>94-103-065</t>
  </si>
  <si>
    <t>94-103-080</t>
  </si>
  <si>
    <t>94-103-100</t>
  </si>
  <si>
    <t>94-103-125</t>
  </si>
  <si>
    <t>94-103-150</t>
  </si>
  <si>
    <t>AH14c200</t>
  </si>
  <si>
    <t>Фланцевая запорная арматура V.I.T. (баттерфляи,клапаны обратные, фильтры).</t>
  </si>
  <si>
    <t>Насосы WILO  (Германия)</t>
  </si>
  <si>
    <t>(Сокращенный прайс-лист)</t>
  </si>
  <si>
    <t>Тип насоса</t>
  </si>
  <si>
    <t>Циркуляционные насосы с мокрым ротором</t>
  </si>
  <si>
    <t xml:space="preserve">RS 25/2 </t>
  </si>
  <si>
    <t>TOP S 25/5 EM</t>
  </si>
  <si>
    <t>TOP SD 30/5 EM</t>
  </si>
  <si>
    <t xml:space="preserve">RS 25/4 </t>
  </si>
  <si>
    <t>TOP S 25/5 DM</t>
  </si>
  <si>
    <t>TOP SD 30/5 DM</t>
  </si>
  <si>
    <t xml:space="preserve">RS 25/6 </t>
  </si>
  <si>
    <t>TOP S 25/7 EM</t>
  </si>
  <si>
    <t>TOP SD 32/7 EM</t>
  </si>
  <si>
    <t xml:space="preserve">RS 25/7 </t>
  </si>
  <si>
    <t>TOP S 25/7 DM</t>
  </si>
  <si>
    <t>TOP SD 32/7 DM</t>
  </si>
  <si>
    <t>RS 25/8</t>
  </si>
  <si>
    <t>TOP S 25/10 EM</t>
  </si>
  <si>
    <t>TOP SD 40/7 EM</t>
  </si>
  <si>
    <t xml:space="preserve">RS 30/4 </t>
  </si>
  <si>
    <t xml:space="preserve">TOP S 25/10 DM </t>
  </si>
  <si>
    <t>TOP SD 40/7 DM</t>
  </si>
  <si>
    <t xml:space="preserve">RS 30/6 </t>
  </si>
  <si>
    <t>TOP S 30/4 DM</t>
  </si>
  <si>
    <t>TOP SD 40/10 DM</t>
  </si>
  <si>
    <t xml:space="preserve">RS 30/7 </t>
  </si>
  <si>
    <t>TOP S 30/5 EM</t>
  </si>
  <si>
    <t>TOP SD 50/7 DM</t>
  </si>
  <si>
    <t xml:space="preserve">RS 30/8 </t>
  </si>
  <si>
    <t>TOP S 30/5 DM</t>
  </si>
  <si>
    <t>TOP SD 50/10 DM</t>
  </si>
  <si>
    <t xml:space="preserve">RS 25/4-130 </t>
  </si>
  <si>
    <t>TOP S 30/7 EM</t>
  </si>
  <si>
    <t>TOP SD 50/15 DM</t>
  </si>
  <si>
    <t xml:space="preserve">RS 25/6-130 </t>
  </si>
  <si>
    <t>TOP S 30/7 DM</t>
  </si>
  <si>
    <t>TOP SD 65/10 DM</t>
  </si>
  <si>
    <t>Z15</t>
  </si>
  <si>
    <t>TOP S 30/10 EM</t>
  </si>
  <si>
    <t>TOP SD 65/13 DM</t>
  </si>
  <si>
    <t>Z15А</t>
  </si>
  <si>
    <t>TOP S 30/10 DM</t>
  </si>
  <si>
    <t>TOP SD 65/15 DM</t>
  </si>
  <si>
    <t>Z15ТТ</t>
  </si>
  <si>
    <t>TOP S 40/4 EM</t>
  </si>
  <si>
    <t>TOP SD 80/10 DM</t>
  </si>
  <si>
    <t>Z 20/1</t>
  </si>
  <si>
    <t>TOP S 40/4 DM</t>
  </si>
  <si>
    <t>TOP Z 20/4 EM</t>
  </si>
  <si>
    <t>Z 25/2 EM</t>
  </si>
  <si>
    <t>TOP S 40/7 EM</t>
  </si>
  <si>
    <t>TOP Z 20/4 DM</t>
  </si>
  <si>
    <t>Z 25/2 DM</t>
  </si>
  <si>
    <t>TOP S 40/7 DM</t>
  </si>
  <si>
    <t>TOP Z 25/6 EM</t>
  </si>
  <si>
    <t>Z 25/6</t>
  </si>
  <si>
    <t>TOP S 40/10 DM</t>
  </si>
  <si>
    <t>TOP Z 25/6 DM</t>
  </si>
  <si>
    <t>TOP RL 25/7,5</t>
  </si>
  <si>
    <t xml:space="preserve">TOP S 40/15 DM </t>
  </si>
  <si>
    <t>TOP Z 30/7 EM</t>
  </si>
  <si>
    <t>TOP RL 30/4</t>
  </si>
  <si>
    <t xml:space="preserve">TOP S 50/4 DM </t>
  </si>
  <si>
    <t>TOP Z 30/7 DM</t>
  </si>
  <si>
    <t>TOP RL 30/7,5</t>
  </si>
  <si>
    <t>TOP S 50/7 DM</t>
  </si>
  <si>
    <t>TOP Z 40/7 EM</t>
  </si>
  <si>
    <t>TOP RL 30/6,5</t>
  </si>
  <si>
    <t>TOP S 50/10 DM</t>
  </si>
  <si>
    <t>TOP Z 40/7 DM</t>
  </si>
  <si>
    <t xml:space="preserve">TOP S 50/15 DM </t>
  </si>
  <si>
    <t>TOP Z 50/7 DM</t>
  </si>
  <si>
    <t>TOP S 65/10 DM</t>
  </si>
  <si>
    <t>TOP Z 65/10 DM</t>
  </si>
  <si>
    <t>TOP S 65/13 DM</t>
  </si>
  <si>
    <t>TOP Z 80/10 DM</t>
  </si>
  <si>
    <t>TOP S 65/15 DM</t>
  </si>
  <si>
    <t>TOP S 80/7 DM</t>
  </si>
  <si>
    <t>TOP S 80/10 DM</t>
  </si>
  <si>
    <t>Циркуляционные насосы с сухим ротором</t>
  </si>
  <si>
    <t>IL40/140-0,25/4</t>
  </si>
  <si>
    <t>IL40/140-2,2/2</t>
  </si>
  <si>
    <t>IPL40/130-0,25/4</t>
  </si>
  <si>
    <t>IL40/150-0,37/4</t>
  </si>
  <si>
    <t>IL40/150-3/2</t>
  </si>
  <si>
    <t>IPL40/160-0,37/4</t>
  </si>
  <si>
    <t>IL40/160-0,55/4</t>
  </si>
  <si>
    <t>IL40/160-4/2</t>
  </si>
  <si>
    <t>IPL50/110-0,25/4</t>
  </si>
  <si>
    <t>IL40/170-0,75/4</t>
  </si>
  <si>
    <t>IL40/170-5,5/2</t>
  </si>
  <si>
    <t>IPL50/130-0,37/4</t>
  </si>
  <si>
    <t>IL40/210-1,1/4</t>
  </si>
  <si>
    <t>IL40/200-7,5/2</t>
  </si>
  <si>
    <t>IPL50/160-0,55/4</t>
  </si>
  <si>
    <t>IL40/220-1,5/4</t>
  </si>
  <si>
    <t>IL40/220-11/2</t>
  </si>
  <si>
    <t>IPL65/120-0,25/4</t>
  </si>
  <si>
    <t>IL50/150-0,55/4</t>
  </si>
  <si>
    <t>IL50/110-1,5/2</t>
  </si>
  <si>
    <t>IPL65/130-0,37/4</t>
  </si>
  <si>
    <t>IL50/160-0,75/4</t>
  </si>
  <si>
    <t>IL50/120-2,2/2</t>
  </si>
  <si>
    <t>IPL65/140-0,55/4</t>
  </si>
  <si>
    <t>IL50/170-1,1/4</t>
  </si>
  <si>
    <t>IL50/130-3/2</t>
  </si>
  <si>
    <t>IPL65/150-0,75/4</t>
  </si>
  <si>
    <t>IL50/200-1,5/4</t>
  </si>
  <si>
    <t>IL50/140-3/2</t>
  </si>
  <si>
    <t>IPL40/90-0,37/2</t>
  </si>
  <si>
    <t>IL50/220-2,2/4</t>
  </si>
  <si>
    <t>IL50/140-4/2</t>
  </si>
  <si>
    <t>IPL40/115-0,55/2</t>
  </si>
  <si>
    <t>IL50/260-3/4</t>
  </si>
  <si>
    <t>IL50/160-5,5/2</t>
  </si>
  <si>
    <t>IPL40/120-1,5/2</t>
  </si>
  <si>
    <t>IL50/270-3/4</t>
  </si>
  <si>
    <t>IL50/170-5,5/2</t>
  </si>
  <si>
    <t>IPL40/130-2,2/2</t>
  </si>
  <si>
    <t>IL50/270-4/4</t>
  </si>
  <si>
    <t>IL50/170-7,5/2</t>
  </si>
  <si>
    <t>IPL40/150-3/2</t>
  </si>
  <si>
    <t>IL65/150-0,75/4</t>
  </si>
  <si>
    <t>IL50/180-7,5/2</t>
  </si>
  <si>
    <t>IPL40/160-4/2</t>
  </si>
  <si>
    <t>IL65/160-1,1/4</t>
  </si>
  <si>
    <t>IL50/210-11/2</t>
  </si>
  <si>
    <t>IPL40/165-4/2</t>
  </si>
  <si>
    <t>IL65/170-1,1/4</t>
  </si>
  <si>
    <t>IL50/220-11/2</t>
  </si>
  <si>
    <t>IPL40/175-5,5/2</t>
  </si>
  <si>
    <t>IL65/170-1,5/4</t>
  </si>
  <si>
    <t>IL50/220-15/2</t>
  </si>
  <si>
    <t>IPL40/195-7,5/2</t>
  </si>
  <si>
    <t>IL65/210-2,2/4</t>
  </si>
  <si>
    <t>IL65/110-3/2</t>
  </si>
  <si>
    <t>IPL50/115-0,75/2</t>
  </si>
  <si>
    <t>IL65/220-2,2/4</t>
  </si>
  <si>
    <t>IL65/120-3/2</t>
  </si>
  <si>
    <t>IPL50/120-1,5/2</t>
  </si>
  <si>
    <t>IL65/220-3/4</t>
  </si>
  <si>
    <t>IL65/120-4/2</t>
  </si>
  <si>
    <t>IPL50/130-2,2/2</t>
  </si>
  <si>
    <t>IL65/250-3/4</t>
  </si>
  <si>
    <t>IL65/130-5,5/2</t>
  </si>
  <si>
    <t>IPL50/140-3/2</t>
  </si>
  <si>
    <t>Насосы и станции для систем водоснабжения</t>
  </si>
  <si>
    <t>MP 303 EM</t>
  </si>
  <si>
    <t>MP 304 EM</t>
  </si>
  <si>
    <t>MP 305 EM</t>
  </si>
  <si>
    <t>MC 304 EM</t>
  </si>
  <si>
    <t>MC 305 EM</t>
  </si>
  <si>
    <t>MC 604 EM</t>
  </si>
  <si>
    <t>MC 605 EM</t>
  </si>
  <si>
    <t>Насосы повысительные для систем водоснабжения</t>
  </si>
  <si>
    <t>MHI202-1/E/1-230-50-2</t>
  </si>
  <si>
    <t>MVI102-1/16/E/3-400-50-2</t>
  </si>
  <si>
    <t>MHI203-1/E/1-230-50-2</t>
  </si>
  <si>
    <t>MVI103-1/16/E/3-400-50-2</t>
  </si>
  <si>
    <t>MHI204-1/E/1-230-50-2</t>
  </si>
  <si>
    <t>MVI104-1/16/E/3-400-50-2</t>
  </si>
  <si>
    <t>MHI205-1/E/1-230-50-2</t>
  </si>
  <si>
    <t>MVI202-1/16/E/3-400-50-2</t>
  </si>
  <si>
    <t>MHI402-1/E/1-230-50-2</t>
  </si>
  <si>
    <t>MVI203-1/16/E/3-400-50-2</t>
  </si>
  <si>
    <t>MHI403-1/E/1-230-50-2</t>
  </si>
  <si>
    <t>MVI204-1/16/E/3-400-50-2</t>
  </si>
  <si>
    <t>MHI404-1/E/1-230-50-2</t>
  </si>
  <si>
    <t>MVI205-1/16/E/3-400-50-2</t>
  </si>
  <si>
    <t>MHI405-1/E/1-230-50-2</t>
  </si>
  <si>
    <t>MVI403-1/16/E/3-400-50-2</t>
  </si>
  <si>
    <t>MHI803-1/E/1-230-50-2</t>
  </si>
  <si>
    <t>MVI404-1/16/E/3-400-50-2</t>
  </si>
  <si>
    <t>MHI804-1/E/1-230-50-2</t>
  </si>
  <si>
    <t>MVI405-1/16/E/3-400-50-2</t>
  </si>
  <si>
    <t>MHI202-1/E/3-400-50-2</t>
  </si>
  <si>
    <t>MVI406-1/16/E/3-400-50-2</t>
  </si>
  <si>
    <t>MHI203-1/E/3-400-50-2</t>
  </si>
  <si>
    <t>MHI204-1/E/3-400-50-2</t>
  </si>
  <si>
    <t>MVI803-1/16/E/3-400-50-2</t>
  </si>
  <si>
    <t>MHI205-1/E/3-400-50-2</t>
  </si>
  <si>
    <t>MVI804-1/16/E/3-400-50-2</t>
  </si>
  <si>
    <t>MVI805-1/16/E/3-400-50-2</t>
  </si>
  <si>
    <t>MHI402-1/E/3-400-50-2</t>
  </si>
  <si>
    <t>MVI806-1/16/E/3-400-50-2</t>
  </si>
  <si>
    <t>MHI403-1/E/3-400-50-2</t>
  </si>
  <si>
    <t>MHI404-1/E/3-400-50-2</t>
  </si>
  <si>
    <t>MVI1603/6-1/16/E/3-400-50-2</t>
  </si>
  <si>
    <t>MHI405-1/E/3-400-50-2</t>
  </si>
  <si>
    <t>MVI1604/6-1/16/E/3-400-50-2</t>
  </si>
  <si>
    <t>MVI1605/6-1/16/E/3-400-50-2</t>
  </si>
  <si>
    <t>MVI1606/6-1/16/E/3-400-50-2</t>
  </si>
  <si>
    <t>MHI803-1/E/3-400-50-2</t>
  </si>
  <si>
    <t>MHI804-1/E/3-400-50-2</t>
  </si>
  <si>
    <t>MVI3203-3/16/E/3-400-50-2</t>
  </si>
  <si>
    <t>MHI805-1/E/3-400-50-2</t>
  </si>
  <si>
    <t>MVI3204-3/16/E/3-400-50-2</t>
  </si>
  <si>
    <t>MHI1602-1/E/3-400-50-2</t>
  </si>
  <si>
    <t>MVI3205-3/16/E/3-400-50-2</t>
  </si>
  <si>
    <t>MHI1603-1/E/3-400-50-2</t>
  </si>
  <si>
    <t>MVI3206-3/16/E/3-400-50-2</t>
  </si>
  <si>
    <t>(ГРН с НДС)</t>
  </si>
  <si>
    <t>MHI1604-1/E/3-400-50-2</t>
  </si>
  <si>
    <t>MVI3207-3/16/E/3-400-50-2</t>
  </si>
  <si>
    <t>Насосы дренажные и фекальные для сточных вод</t>
  </si>
  <si>
    <t>TM 32/7</t>
  </si>
  <si>
    <t>TC 40/8 EM</t>
  </si>
  <si>
    <t>TM 32/8</t>
  </si>
  <si>
    <t xml:space="preserve">TC 40/10 EM </t>
  </si>
  <si>
    <t>TMW 32/8</t>
  </si>
  <si>
    <t>MTS 40/27 DM</t>
  </si>
  <si>
    <t>TMW 32/11</t>
  </si>
  <si>
    <t>TS 40/10 ЕM</t>
  </si>
  <si>
    <t>TS 40/14 EM</t>
  </si>
  <si>
    <t>TS 50 H 111/11 DM</t>
  </si>
  <si>
    <t>TS 50 H 122/15 DM</t>
  </si>
  <si>
    <t>Насосы GRUNDFOS (Дания)</t>
  </si>
  <si>
    <t>Серия 100   (1-ф)</t>
  </si>
  <si>
    <t>Серия 200   (3-ф)</t>
  </si>
  <si>
    <t>UPS 25-30</t>
  </si>
  <si>
    <t>UPS 32-30 F</t>
  </si>
  <si>
    <t>UPSD 32-30 F</t>
  </si>
  <si>
    <t>UPS 25-40</t>
  </si>
  <si>
    <t>UPS 32-60 F</t>
  </si>
  <si>
    <t>UPSD 32-60 F</t>
  </si>
  <si>
    <t>UPS 25-50</t>
  </si>
  <si>
    <t>UPS 32-120 F</t>
  </si>
  <si>
    <t>UPSD 32-120 F</t>
  </si>
  <si>
    <t>UPS 25-60</t>
  </si>
  <si>
    <t>UPS 40-30 F</t>
  </si>
  <si>
    <t>UPSD 40-30 F</t>
  </si>
  <si>
    <t>UPS 25-70</t>
  </si>
  <si>
    <t>UPS 40-60/4 F</t>
  </si>
  <si>
    <t>UPSD 40-60/2 F</t>
  </si>
  <si>
    <t>UPS 25-80</t>
  </si>
  <si>
    <t>UPS 40-60/2 F</t>
  </si>
  <si>
    <t>UPSD 40-120 F</t>
  </si>
  <si>
    <t>UPS 40-120 F</t>
  </si>
  <si>
    <t>www.evolux.com.ua</t>
  </si>
  <si>
    <t>pavel-evolux@ukr.net</t>
  </si>
  <si>
    <t xml:space="preserve">Тел./факс: (044)501-44-70, 501-44-71 </t>
  </si>
  <si>
    <t>UPSD 50-30 F</t>
  </si>
  <si>
    <t>UPS 32-30</t>
  </si>
  <si>
    <t>UPS 40-180 F</t>
  </si>
  <si>
    <t>UPSD 50-60/4 F</t>
  </si>
  <si>
    <t>UPS 32-40</t>
  </si>
  <si>
    <t>UPS 40-185 F</t>
  </si>
  <si>
    <t>UPSD 50-60/2 F</t>
  </si>
  <si>
    <t>UPS 32-50</t>
  </si>
  <si>
    <t>UPS 50-30 F</t>
  </si>
  <si>
    <t>UPSD 50-120 F</t>
  </si>
  <si>
    <t>UPS 32-60</t>
  </si>
  <si>
    <t>UPS 50-60/4 F</t>
  </si>
  <si>
    <t>UPSD 50-180 F</t>
  </si>
  <si>
    <t>UPS 32-80</t>
  </si>
  <si>
    <t>UPS 50-60/2 F</t>
  </si>
  <si>
    <t>UPSD 65-30 F</t>
  </si>
  <si>
    <t>UPS 40-50 F</t>
  </si>
  <si>
    <t>UPS 50-120 F</t>
  </si>
  <si>
    <t>UPSD 65-60/4 F</t>
  </si>
  <si>
    <t>UPS 40-80 F</t>
  </si>
  <si>
    <t>UPS 50-180 F</t>
  </si>
  <si>
    <t>UPSD 65-60/2 F</t>
  </si>
  <si>
    <t>UPS 50-185 F</t>
  </si>
  <si>
    <t>UPSD 65-120 F</t>
  </si>
  <si>
    <t>UPS 65-30 F</t>
  </si>
  <si>
    <t>UPSD 65-180 F</t>
  </si>
  <si>
    <t>UPS 65-60/4 F</t>
  </si>
  <si>
    <t>UPSD 80-30 F</t>
  </si>
  <si>
    <t>UPS 65-60/2 F</t>
  </si>
  <si>
    <t>UPSD 80-60 F</t>
  </si>
  <si>
    <t>UPS 65-120 F</t>
  </si>
  <si>
    <t>UPSD 80-120 F</t>
  </si>
  <si>
    <t>UPS 65-180 F</t>
  </si>
  <si>
    <t>UPS 80-30 F</t>
  </si>
  <si>
    <t>UPS 80-60 F</t>
  </si>
  <si>
    <t>UPS 80-120 F</t>
  </si>
  <si>
    <t>TP 32-30/4</t>
  </si>
  <si>
    <t>TP 40-160/4</t>
  </si>
  <si>
    <t>TP 50-290/2</t>
  </si>
  <si>
    <t>TP 32-40/4</t>
  </si>
  <si>
    <t>TP 40-180/2</t>
  </si>
  <si>
    <t>TP 50-360/2</t>
  </si>
  <si>
    <t>TP 32-60/2</t>
  </si>
  <si>
    <t>TP 40-190/2</t>
  </si>
  <si>
    <t>TP 50-430/2</t>
  </si>
  <si>
    <t>TP 32-60/4</t>
  </si>
  <si>
    <t>TP 40-230/2</t>
  </si>
  <si>
    <t>TP 65-30/4</t>
  </si>
  <si>
    <t>TP 32-80/4</t>
  </si>
  <si>
    <t>TP 40-240/2</t>
  </si>
  <si>
    <t>TP 65-60/4</t>
  </si>
  <si>
    <t>TP 32-100/4</t>
  </si>
  <si>
    <t>TP 40-270/2</t>
  </si>
  <si>
    <t>TP 65-60/2</t>
  </si>
  <si>
    <t>TP 32-120/2</t>
  </si>
  <si>
    <t>TP 40-300/2</t>
  </si>
  <si>
    <t>TP 65-90/4</t>
  </si>
  <si>
    <t>TP 32-120/4</t>
  </si>
  <si>
    <t>TP 40-360/2</t>
  </si>
  <si>
    <t>TP 65-110/4</t>
  </si>
  <si>
    <t>TP 32-150/2</t>
  </si>
  <si>
    <t>TP 50-30/4</t>
  </si>
  <si>
    <t>TP 65-120/2</t>
  </si>
  <si>
    <t>TP 32-180/2</t>
  </si>
  <si>
    <t>TP 50-60/4</t>
  </si>
  <si>
    <t>TP 65-130/4</t>
  </si>
  <si>
    <t>TP 32-200/2</t>
  </si>
  <si>
    <t>TP 50-60/2</t>
  </si>
  <si>
    <t>TP 65-150/4</t>
  </si>
  <si>
    <t>TP 32-230/2</t>
  </si>
  <si>
    <t>TP 50-90/4</t>
  </si>
  <si>
    <t>TP 65-170/4</t>
  </si>
  <si>
    <t>TP 32-250/2</t>
  </si>
  <si>
    <t>TP 50-110/4</t>
  </si>
  <si>
    <t>TP 65-180/2</t>
  </si>
  <si>
    <t>TP 32-320/2</t>
  </si>
  <si>
    <t>TP 50-120/2</t>
  </si>
  <si>
    <t>TP 65-190/2</t>
  </si>
  <si>
    <t>TP 32-380/2</t>
  </si>
  <si>
    <t>TP 50-130/4</t>
  </si>
  <si>
    <t>TP 65-230/2</t>
  </si>
  <si>
    <t>TP 40-30/4</t>
  </si>
  <si>
    <t>TP 50-160/4</t>
  </si>
  <si>
    <t>TP 65-260/2</t>
  </si>
  <si>
    <t>TP 40-60/4</t>
  </si>
  <si>
    <t>TP 50-160/2</t>
  </si>
  <si>
    <t>TP 65-340/2</t>
  </si>
  <si>
    <t>TP 40-60/2</t>
  </si>
  <si>
    <t>TP 50-180/2</t>
  </si>
  <si>
    <t>TP 65-410/2</t>
  </si>
  <si>
    <t>TP 40-100/4</t>
  </si>
  <si>
    <t>TP 50-190/4</t>
  </si>
  <si>
    <t>TP 80-30/4</t>
  </si>
  <si>
    <t>TP 40-120/2</t>
  </si>
  <si>
    <t>TP 50-190/2</t>
  </si>
  <si>
    <t>TP 80-60/4</t>
  </si>
  <si>
    <t>TP 40-130/4</t>
  </si>
  <si>
    <t>TP 50-240/2</t>
  </si>
  <si>
    <t>TP 80-120/2</t>
  </si>
  <si>
    <t>SQ 1-50</t>
  </si>
  <si>
    <t>SP 3A-12 DM</t>
  </si>
  <si>
    <t>SQ 1-65</t>
  </si>
  <si>
    <t>SP 3A-15 DM</t>
  </si>
  <si>
    <t>SQ 1-80</t>
  </si>
  <si>
    <t>SP 3A-18 DM</t>
  </si>
  <si>
    <t>SQ 1-95</t>
  </si>
  <si>
    <t>SP 3A-22 DM</t>
  </si>
  <si>
    <t>SQ 1-110</t>
  </si>
  <si>
    <t>SP 3A-25 DM</t>
  </si>
  <si>
    <t>SQ 1-125</t>
  </si>
  <si>
    <t>Краны шаровые стальные БАЛЛОМАКС фирмы BROEN (Дания).</t>
  </si>
  <si>
    <t>1,1,Стандартнопроходные</t>
  </si>
  <si>
    <t>1,2,Полнопроходные</t>
  </si>
  <si>
    <t>1,3,Паровые</t>
  </si>
  <si>
    <t>Краны LD (Россия) для воды, газа и нефтепродуктов.</t>
  </si>
  <si>
    <t>2,1, Стандартнопроходные</t>
  </si>
  <si>
    <t>2,2, Полнопроходные</t>
  </si>
  <si>
    <t>2,4, Под изоляцию</t>
  </si>
  <si>
    <t>Фланець/фланець Повнопрохідні</t>
  </si>
  <si>
    <t>КШ.Ц.Ф.080.016.ХХ</t>
  </si>
  <si>
    <t>КШ.Ц.Ф.080.025.ХХ</t>
  </si>
  <si>
    <t>КШ.Ц.Ф.100.016.ХХ</t>
  </si>
  <si>
    <t>КШ.Ц.Ф.100.025.ХХ</t>
  </si>
  <si>
    <t>КШ.Ц.Ф.125.016.ХХ</t>
  </si>
  <si>
    <t>КШ.Ц.Ф.125.025.ХХ</t>
  </si>
  <si>
    <t>КШ.Ц.Ф.150.016.ХХ</t>
  </si>
  <si>
    <t>КШ.Ц.Ф.150.025.ХХ</t>
  </si>
  <si>
    <t>КШ.Ц.Ф.250.016.ХХ</t>
  </si>
  <si>
    <t>КШ.Ц.Ф.400.016.ХХ</t>
  </si>
  <si>
    <t>Приварні Повнопрохідні</t>
  </si>
  <si>
    <t>КШ.Ц.П.040.025.ХХ</t>
  </si>
  <si>
    <t>КШ.Ц.П.050.025.ХХ</t>
  </si>
  <si>
    <t>КШ.Ц.П.065.025.ХХ</t>
  </si>
  <si>
    <t>КШ.Ц.П.080.025.ХХ</t>
  </si>
  <si>
    <t>КШ.Ц.П.100.025.ХХ</t>
  </si>
  <si>
    <t>КШ.Ц.П.125.025.ХХ</t>
  </si>
  <si>
    <t>КШ.Ц.П.150.025.ХХ</t>
  </si>
  <si>
    <t>КШ.Ц.П.250.016.ХХ</t>
  </si>
  <si>
    <t>КШ.Ц.П.400.016.ХХ</t>
  </si>
  <si>
    <t xml:space="preserve">                Діє гнучка система знижок !</t>
  </si>
  <si>
    <t>Приварні Стандартнопрохідні для Підземного встановлення</t>
  </si>
  <si>
    <t>висота штока до 3000 мм       монтажна довжина = 1500мм</t>
  </si>
  <si>
    <t>DN/d</t>
  </si>
  <si>
    <t>позначення за каталогом    Н = высота штока</t>
  </si>
  <si>
    <t>Н=до 1000мм</t>
  </si>
  <si>
    <t>Н=1001-1500мм</t>
  </si>
  <si>
    <t>Н=1501-2000мм</t>
  </si>
  <si>
    <t>Н=2001-2500мм</t>
  </si>
  <si>
    <t>Н=2501-3000мм</t>
  </si>
  <si>
    <t>50/40</t>
  </si>
  <si>
    <t>КШ.Ц.П.050.040.02 Н =</t>
  </si>
  <si>
    <t>65/50</t>
  </si>
  <si>
    <t>КШ.Ц.П.065.025.02 Н =</t>
  </si>
  <si>
    <t>80/65</t>
  </si>
  <si>
    <t>КШ.Ц.П.080/070.025.02 Н =</t>
  </si>
  <si>
    <t>100/75</t>
  </si>
  <si>
    <t>КШ.Ц.П.100/080.025.02 Н =</t>
  </si>
  <si>
    <t>125/100</t>
  </si>
  <si>
    <t>КШ.Ц.П.125/100.025.02 Н =</t>
  </si>
  <si>
    <t>150/125</t>
  </si>
  <si>
    <t>КШ.Ц.П.150/125.025.02 Н =</t>
  </si>
  <si>
    <t>200/150</t>
  </si>
  <si>
    <t>КШ.Ц.П.200/150.025.02 Н =</t>
  </si>
  <si>
    <t>300/250</t>
  </si>
  <si>
    <t>КШ.Ц.П.300/250.016.02 Н =</t>
  </si>
  <si>
    <t>Приварні Повнопрохідні для Підземного встановлення</t>
  </si>
  <si>
    <t>КШ.Ц.П.080.025.02 Н =</t>
  </si>
  <si>
    <t>КШ.Ц.П.100.025.02 Н =</t>
  </si>
  <si>
    <t>КШ.Ц.П.125.025.02 Н =</t>
  </si>
  <si>
    <t>КШ.Ц.П.150.025.02 Н =</t>
  </si>
  <si>
    <t>КШ.Ц.П.200.025.02 Н =</t>
  </si>
  <si>
    <t>250/240</t>
  </si>
  <si>
    <t>КШ.Ц.П.250.025.02 Н =</t>
  </si>
  <si>
    <t xml:space="preserve">                           Діє гнучка система знижок !</t>
  </si>
  <si>
    <t>SP 3A-29 DM</t>
  </si>
  <si>
    <t>SQ 1-140</t>
  </si>
  <si>
    <t>SP 3A-33 DM</t>
  </si>
  <si>
    <t>SQ 1-155</t>
  </si>
  <si>
    <t>SP 5A-4 DM</t>
  </si>
  <si>
    <t>SQ 2-35</t>
  </si>
  <si>
    <t>SP 5A-6 DM</t>
  </si>
  <si>
    <t>SQ 2-55</t>
  </si>
  <si>
    <t>SP 5A-8 DM</t>
  </si>
  <si>
    <t>SQ 2-70</t>
  </si>
  <si>
    <t>SP 5A-12 DM</t>
  </si>
  <si>
    <t>SQ 2-85</t>
  </si>
  <si>
    <t>SP 5A-17 DM</t>
  </si>
  <si>
    <t>SQ 2-100</t>
  </si>
  <si>
    <t>SP 5A-21 DM</t>
  </si>
  <si>
    <t>CR 3-4</t>
  </si>
  <si>
    <t>CR 10-8</t>
  </si>
  <si>
    <t>CR 3-5</t>
  </si>
  <si>
    <t>CR 10-9</t>
  </si>
  <si>
    <t>CR 3-6</t>
  </si>
  <si>
    <t>CR 10-10</t>
  </si>
  <si>
    <t>CR 3-7</t>
  </si>
  <si>
    <t>CR 10-12</t>
  </si>
  <si>
    <t>CR 3-8</t>
  </si>
  <si>
    <t>140</t>
  </si>
  <si>
    <t>158</t>
  </si>
  <si>
    <t>269</t>
  </si>
  <si>
    <t>110</t>
  </si>
  <si>
    <t>123</t>
  </si>
  <si>
    <t>161</t>
  </si>
  <si>
    <t>426</t>
  </si>
  <si>
    <t>96</t>
  </si>
  <si>
    <t xml:space="preserve">Регулятор давления перепускной (до себя) PМ 512 </t>
  </si>
  <si>
    <t>327</t>
  </si>
  <si>
    <t>326</t>
  </si>
  <si>
    <t>175</t>
  </si>
  <si>
    <t>189</t>
  </si>
  <si>
    <t>231</t>
  </si>
  <si>
    <t>64</t>
  </si>
  <si>
    <t>79</t>
  </si>
  <si>
    <t>38</t>
  </si>
  <si>
    <t>86</t>
  </si>
  <si>
    <t>49</t>
  </si>
  <si>
    <t>61</t>
  </si>
  <si>
    <t>54</t>
  </si>
  <si>
    <t>72</t>
  </si>
  <si>
    <t>MSV-BD</t>
  </si>
  <si>
    <t>56</t>
  </si>
  <si>
    <t>88</t>
  </si>
  <si>
    <t>90</t>
  </si>
  <si>
    <t>97</t>
  </si>
  <si>
    <t xml:space="preserve">Балансировочные клапаны </t>
  </si>
  <si>
    <t>фирмы TA - Tour&amp;Andersson (Швеция)</t>
  </si>
  <si>
    <t>74</t>
  </si>
  <si>
    <t>31</t>
  </si>
  <si>
    <t>103 грн.</t>
  </si>
  <si>
    <t>171 грн.</t>
  </si>
  <si>
    <t>260 грн.</t>
  </si>
  <si>
    <t>495 грн.</t>
  </si>
  <si>
    <t>779 грн.</t>
  </si>
  <si>
    <t>1175 грн.</t>
  </si>
  <si>
    <t>47</t>
  </si>
  <si>
    <t>CR 15-3</t>
  </si>
  <si>
    <t>CR 3-9</t>
  </si>
  <si>
    <t>CR 15-4</t>
  </si>
  <si>
    <t>CR 3-10</t>
  </si>
  <si>
    <t>CR 15-5</t>
  </si>
  <si>
    <t>CR 3-11</t>
  </si>
  <si>
    <t>CR 15-6</t>
  </si>
  <si>
    <t>CR 3-12</t>
  </si>
  <si>
    <t>CR 15-7</t>
  </si>
  <si>
    <t>CR 5-4</t>
  </si>
  <si>
    <t>CR 15-8</t>
  </si>
  <si>
    <t>CR 5-5</t>
  </si>
  <si>
    <t>CR 15-9</t>
  </si>
  <si>
    <t>CR 5-6</t>
  </si>
  <si>
    <t>CR 15-10</t>
  </si>
  <si>
    <t>CR 5-7</t>
  </si>
  <si>
    <t>CR 15-12</t>
  </si>
  <si>
    <t>CR 5-8</t>
  </si>
  <si>
    <t>CR 20-3</t>
  </si>
  <si>
    <t>CR 5-9</t>
  </si>
  <si>
    <t>CR 20-4</t>
  </si>
  <si>
    <t>CR 5-10</t>
  </si>
  <si>
    <t>CR 20-5</t>
  </si>
  <si>
    <t>KP 150-M1</t>
  </si>
  <si>
    <t>AP 35.40.06.1</t>
  </si>
  <si>
    <t>KP 150-A1</t>
  </si>
  <si>
    <t>AP 35.40.08.1</t>
  </si>
  <si>
    <t>KP 250-M1</t>
  </si>
  <si>
    <t>AP 50.50.08.1</t>
  </si>
  <si>
    <t>KP 250-A1</t>
  </si>
  <si>
    <t>AP 50.50.11.1</t>
  </si>
  <si>
    <t>KP 350-M1</t>
  </si>
  <si>
    <t>Sololift +WC</t>
  </si>
  <si>
    <t>KP 350-A1</t>
  </si>
  <si>
    <t>350,00 грн</t>
  </si>
  <si>
    <t>830,00 грн</t>
  </si>
  <si>
    <t>Sololift +WC-1</t>
  </si>
  <si>
    <t>AP 12.40.04.1</t>
  </si>
  <si>
    <t>Sololift +WC-3</t>
  </si>
  <si>
    <t>AP 12.40.06.1</t>
  </si>
  <si>
    <t>Sololift +CWC-3</t>
  </si>
  <si>
    <t>AP 12.40.08.1</t>
  </si>
  <si>
    <t>Sololift +C-3</t>
  </si>
  <si>
    <t>AP 12.50.11.1</t>
  </si>
  <si>
    <t>Sololift +D-3</t>
  </si>
  <si>
    <t>Liftaway C</t>
  </si>
  <si>
    <t>Расширительные баки и бойлеры REFLEX  (Германия)</t>
  </si>
  <si>
    <t>Баки для систем отопления</t>
  </si>
  <si>
    <t>Объем, л</t>
  </si>
  <si>
    <t>N 8</t>
  </si>
  <si>
    <t>S 100</t>
  </si>
  <si>
    <t>N 12</t>
  </si>
  <si>
    <t>S 140</t>
  </si>
  <si>
    <t>N 18</t>
  </si>
  <si>
    <t>S 200</t>
  </si>
  <si>
    <t>N 25</t>
  </si>
  <si>
    <t>S 250</t>
  </si>
  <si>
    <t>N 35</t>
  </si>
  <si>
    <t>S 300</t>
  </si>
  <si>
    <t>N 50</t>
  </si>
  <si>
    <t>S 400</t>
  </si>
  <si>
    <t>N 80</t>
  </si>
  <si>
    <t>S 500</t>
  </si>
  <si>
    <t>N 100</t>
  </si>
  <si>
    <t>G 400</t>
  </si>
  <si>
    <t>N 140</t>
  </si>
  <si>
    <t>G 600</t>
  </si>
  <si>
    <t>N 200</t>
  </si>
  <si>
    <t>G 800</t>
  </si>
  <si>
    <t>N 250</t>
  </si>
  <si>
    <t>G 1000 D750</t>
  </si>
  <si>
    <t>N 300</t>
  </si>
  <si>
    <t>G1000 D1000</t>
  </si>
  <si>
    <t>N 400</t>
  </si>
  <si>
    <t>G1500</t>
  </si>
  <si>
    <t>N 500</t>
  </si>
  <si>
    <t>G2000</t>
  </si>
  <si>
    <t>N 600</t>
  </si>
  <si>
    <t>G3000</t>
  </si>
  <si>
    <t>N 800</t>
  </si>
  <si>
    <t>G4000</t>
  </si>
  <si>
    <t>N 1000</t>
  </si>
  <si>
    <t>G5000</t>
  </si>
  <si>
    <t>Баки для систем водоснабжения, пожаротушения, накопительные</t>
  </si>
  <si>
    <t>DE 8</t>
  </si>
  <si>
    <t>HW 25 гор</t>
  </si>
  <si>
    <t>DE 12</t>
  </si>
  <si>
    <t>HW 50 гор</t>
  </si>
  <si>
    <t>DE 18</t>
  </si>
  <si>
    <t>HW 80 гор</t>
  </si>
  <si>
    <t>DЕ 25</t>
  </si>
  <si>
    <t>HW 100 гор</t>
  </si>
  <si>
    <t>DE 33</t>
  </si>
  <si>
    <t>DE 600</t>
  </si>
  <si>
    <t>DE 60</t>
  </si>
  <si>
    <t>DE 800</t>
  </si>
  <si>
    <t>DE 80</t>
  </si>
  <si>
    <t>DE 1000 D750</t>
  </si>
  <si>
    <t>DE 100</t>
  </si>
  <si>
    <t>DE 1000 D1000</t>
  </si>
  <si>
    <t>DE 200</t>
  </si>
  <si>
    <t>DE 1500</t>
  </si>
  <si>
    <t>DE 300</t>
  </si>
  <si>
    <t>DE 2000</t>
  </si>
  <si>
    <t>DE 400</t>
  </si>
  <si>
    <t>DE 3000</t>
  </si>
  <si>
    <t>DE 500</t>
  </si>
  <si>
    <t>DE 4000</t>
  </si>
  <si>
    <t>Быстроразъёмное соединение</t>
  </si>
  <si>
    <t>SU R3/4”x3/4”</t>
  </si>
  <si>
    <t>MK 1 1/4”</t>
  </si>
  <si>
    <t>SU R1”x1”</t>
  </si>
  <si>
    <t>MK 1 1/2”</t>
  </si>
  <si>
    <t>Емкостные водоподогреватели для ГВС</t>
  </si>
  <si>
    <t>Пульты управления насосами СКАТ  (Украина)</t>
  </si>
  <si>
    <t>Характеристики</t>
  </si>
  <si>
    <t>СКАТ-2</t>
  </si>
  <si>
    <t>Для управления двумя циркуляционными насосами:</t>
  </si>
  <si>
    <t>HMC 304 EM</t>
  </si>
  <si>
    <t>HMC 305 EM</t>
  </si>
  <si>
    <t>HMC 604 EM</t>
  </si>
  <si>
    <t>HMC 605 EM</t>
  </si>
  <si>
    <t>MP 603 EM</t>
  </si>
  <si>
    <t>MP 604 EM</t>
  </si>
  <si>
    <t>MP 605 EM</t>
  </si>
  <si>
    <t>FMP 303 EM</t>
  </si>
  <si>
    <t>FMP 304 EM</t>
  </si>
  <si>
    <t>FMP 305 EM</t>
  </si>
  <si>
    <t>FMP 603 EM</t>
  </si>
  <si>
    <t>TWU 4-0207-C EM</t>
  </si>
  <si>
    <t>TWU 4-0210-C EM</t>
  </si>
  <si>
    <t>TWU 4-0214-C EM</t>
  </si>
  <si>
    <t>TWU 4-0220-C EM</t>
  </si>
  <si>
    <t>TWU 4-0405-C EM</t>
  </si>
  <si>
    <t>TWU 4-0407-C EM</t>
  </si>
  <si>
    <t>TWU 4-0409-C EM</t>
  </si>
  <si>
    <t>TWU 4-0414-C EM</t>
  </si>
  <si>
    <t>TWU 4-0418-C EM</t>
  </si>
  <si>
    <t>TWU 4-0427-C EM</t>
  </si>
  <si>
    <t>TWU 4-0435-C DM</t>
  </si>
  <si>
    <t>TWU 4-0444-C DM</t>
  </si>
  <si>
    <t>TWU 4-0448-C DM</t>
  </si>
  <si>
    <t>TWU 4-0804-C DM</t>
  </si>
  <si>
    <t>TWU 4-0806-C DM</t>
  </si>
  <si>
    <t>TWU 4-0808-C DM</t>
  </si>
  <si>
    <t>TWU 4-0813-C DM</t>
  </si>
  <si>
    <t>TWU 4-0817-C DM</t>
  </si>
  <si>
    <t>MTS 40/21 DM</t>
  </si>
  <si>
    <t>MTS 40/24 DM</t>
  </si>
  <si>
    <t>MTS 40/31 DM</t>
  </si>
  <si>
    <t>MTS 40/35 DM</t>
  </si>
  <si>
    <t>MTS 40/39 DM</t>
  </si>
  <si>
    <t>UPS 25-125</t>
  </si>
  <si>
    <t>UPS 25-40 N</t>
  </si>
  <si>
    <t>UPS 25-60 N</t>
  </si>
  <si>
    <t>UPS 25-80 N</t>
  </si>
  <si>
    <t>UPS 32-80 N</t>
  </si>
  <si>
    <t>UPS 40-50 FN</t>
  </si>
  <si>
    <t>UPSD 100-30 F</t>
  </si>
  <si>
    <t>CM-A 1-2  220B</t>
  </si>
  <si>
    <t>CM-A 3-4  220B</t>
  </si>
  <si>
    <t>CM-A 1-3  220B</t>
  </si>
  <si>
    <t>CM-A 3-5  220B</t>
  </si>
  <si>
    <t>CM-A 1-4  220B</t>
  </si>
  <si>
    <t>CM-A 3-6  220B</t>
  </si>
  <si>
    <t>CM-A 1-5  220B</t>
  </si>
  <si>
    <t>CM-A 3-7  220B</t>
  </si>
  <si>
    <t>CM-A 1-6  220B</t>
  </si>
  <si>
    <t>CM-A 3-8  220B</t>
  </si>
  <si>
    <t>CM-A 1-7  220B</t>
  </si>
  <si>
    <t>CM-A 5-2  220B</t>
  </si>
  <si>
    <t>CM-A 1-8  220B</t>
  </si>
  <si>
    <t>CM-A 5-3  220B</t>
  </si>
  <si>
    <t>CM-A 3-2  220B</t>
  </si>
  <si>
    <t>CM-A 5-4  220B</t>
  </si>
  <si>
    <t>CM-A 3-3  220B</t>
  </si>
  <si>
    <t>CM-A 5-5  220B</t>
  </si>
  <si>
    <t>- смена основного и резервного насосов при помощи таймера;</t>
  </si>
  <si>
    <t>- включение/выключение пикового насоса при пиковых нагрузках;</t>
  </si>
  <si>
    <t>- управление при помощи дополнительного внешнего датчика сигналов в зависимости от температуры на входе либо перепада давления на насосе;</t>
  </si>
  <si>
    <t>- встроенная электрическая защита двигателя;</t>
  </si>
  <si>
    <t>- клеммы для подключения датчика перепада давления или реле температуры;</t>
  </si>
  <si>
    <t>- клеммы для подключения датчика сухого хода;</t>
  </si>
  <si>
    <t>- клеммы для подключения теплового реле защиты двигателя;</t>
  </si>
  <si>
    <t>- сигнализация о неполадках.</t>
  </si>
  <si>
    <t>СКАТ-4</t>
  </si>
  <si>
    <t>Для управления двумя-четырьмя насосами:</t>
  </si>
  <si>
    <t>- управление при помощи дополнительного внешнего датчика давления 4-20 мА/ 0-16 бар;</t>
  </si>
  <si>
    <t>- включение/выключение насосов при увеличении/уменьшении расхода;</t>
  </si>
  <si>
    <t>- переключатель режимов "Ручной - О - Автоматический" для каждого насоса;</t>
  </si>
  <si>
    <t>- отключение при недостатке воды;</t>
  </si>
  <si>
    <t>- встроенная электрическая защита двигателя каждого насоса;</t>
  </si>
  <si>
    <t>время закрытия 150с</t>
  </si>
  <si>
    <t>Общие технические характеристики:</t>
  </si>
  <si>
    <t>Рабочее напряжение: 1~230/3~400В/50 Гц.</t>
  </si>
  <si>
    <t>Мощность двигателей: до 3 кВт для однофазных насосов, до 5 кВт для трехфазных насосов.</t>
  </si>
  <si>
    <t>Температура окружающей среды – от 0ºС до 50ºС.</t>
  </si>
  <si>
    <t>Приборы выполнены в корпусе из полистирола.</t>
  </si>
  <si>
    <t>На пульты управления «СКАТ» предоставляется гарантия производителя сроком 18 месяцев.</t>
  </si>
  <si>
    <t>Пластинчатые теплообменники GFTA (Украина-Германия)</t>
  </si>
  <si>
    <r>
      <t xml:space="preserve">            Начиная с 2001 г., </t>
    </r>
    <r>
      <rPr>
        <b/>
        <i/>
        <u val="single"/>
        <sz val="10"/>
        <rFont val="Arial Cyr"/>
        <family val="2"/>
      </rPr>
      <t>ООО "ЭВОлюкс" производит</t>
    </r>
    <r>
      <rPr>
        <i/>
        <sz val="10"/>
        <rFont val="Arial Cyr"/>
        <family val="2"/>
      </rPr>
      <t xml:space="preserve"> пластинчатые разборные теплообменные</t>
    </r>
  </si>
  <si>
    <t>аппараты GFTA на основе пластин и уплотнений производства Германии.</t>
  </si>
  <si>
    <t xml:space="preserve">          Расчет теплообменников для стандартных сред производится оперативно в течение 1 часа </t>
  </si>
  <si>
    <t>после получения исходных данных.</t>
  </si>
  <si>
    <t>Технические характеристики:</t>
  </si>
  <si>
    <t>Максимальное рабочее давление – 16 бар.</t>
  </si>
  <si>
    <t>Максимальная рабочая температура – 160 оС (200 оС).</t>
  </si>
  <si>
    <t>Материал:</t>
  </si>
  <si>
    <t>Пластины – нержавеющая сталь 1.4401 (AISI 316).</t>
  </si>
  <si>
    <t>Рамы – окрашенная углеродистая сталь, нержавеющая сталь.</t>
  </si>
  <si>
    <t>Соединит. патрубки - нерж. сталь 1.4401 (AISI 316).</t>
  </si>
  <si>
    <t>Уплотнения – EPDM, NBR, Viton.</t>
  </si>
  <si>
    <t>Модель</t>
  </si>
  <si>
    <t>Площадь пластины</t>
  </si>
  <si>
    <t>А</t>
  </si>
  <si>
    <t>В</t>
  </si>
  <si>
    <t>С</t>
  </si>
  <si>
    <t>D</t>
  </si>
  <si>
    <t>E</t>
  </si>
  <si>
    <t>L2</t>
  </si>
  <si>
    <t>PP</t>
  </si>
  <si>
    <t>Соединения</t>
  </si>
  <si>
    <r>
      <t>м</t>
    </r>
    <r>
      <rPr>
        <b/>
        <vertAlign val="superscript"/>
        <sz val="10"/>
        <rFont val="Tahoma"/>
        <family val="2"/>
      </rPr>
      <t>2</t>
    </r>
  </si>
  <si>
    <t>мм</t>
  </si>
  <si>
    <t>ТП 04</t>
  </si>
  <si>
    <t>150-600</t>
  </si>
  <si>
    <t>N х 2,4</t>
  </si>
  <si>
    <t>ТП 08</t>
  </si>
  <si>
    <t>0.00</t>
  </si>
  <si>
    <t>ТП 14</t>
  </si>
  <si>
    <t>250-1000</t>
  </si>
  <si>
    <t>ТП 20</t>
  </si>
  <si>
    <t>250-3000</t>
  </si>
  <si>
    <t>ТПС 31</t>
  </si>
  <si>
    <t>500-3000</t>
  </si>
  <si>
    <t>N х 3,1</t>
  </si>
  <si>
    <t>DN 100</t>
  </si>
  <si>
    <t>ТПС 40</t>
  </si>
  <si>
    <t>ТПС 50</t>
  </si>
  <si>
    <t>ТПС 41</t>
  </si>
  <si>
    <t>500-4000</t>
  </si>
  <si>
    <t>N х 3,5</t>
  </si>
  <si>
    <t>DN 150</t>
  </si>
  <si>
    <t>ТПС 60</t>
  </si>
  <si>
    <t>ТПС 80</t>
  </si>
  <si>
    <t>Компактные тепловые пункты GFTA-Комфорт</t>
  </si>
  <si>
    <t>г. Киев, ул. Новозабарская, 20</t>
  </si>
  <si>
    <t>Тел./факс: (044) 501-44-70, 501-44-71</t>
  </si>
  <si>
    <t>PN</t>
  </si>
  <si>
    <t>Tmax</t>
  </si>
  <si>
    <t>бар</t>
  </si>
  <si>
    <t>оС</t>
  </si>
  <si>
    <t>SB 100 19kW, 480 l/h</t>
  </si>
  <si>
    <t>SF 200/2    26, 48kW</t>
  </si>
  <si>
    <t>SF 120 22kW, 540 l/h</t>
  </si>
  <si>
    <t>ТОВ"ЕВОЛЮКС"</t>
  </si>
  <si>
    <t>Київ, вул. Новозабарська, 20</t>
  </si>
  <si>
    <t>Крани кульові LD (Росія)</t>
  </si>
  <si>
    <t xml:space="preserve">Крани кульові LD    Фланець/фланець    Стандартнопрохідні </t>
  </si>
  <si>
    <t>DN</t>
  </si>
  <si>
    <t xml:space="preserve">позначення за каталогом ХХ – матеріал  корпуса </t>
  </si>
  <si>
    <t>Прохідний діаметр, (d) мм</t>
  </si>
  <si>
    <t>будів.  довжина, мм</t>
  </si>
  <si>
    <t>ціна грн., (з ПДВ)</t>
  </si>
  <si>
    <t>12Х18H10Т
ХХ=01</t>
  </si>
  <si>
    <t>09Г2С
ХХ=03</t>
  </si>
  <si>
    <t>Ст.20
ХХ=02</t>
  </si>
  <si>
    <t>КШ.Ц.Ф.015.040.ХХ</t>
  </si>
  <si>
    <t>КШ.Ц.Ф.020.040.ХХ</t>
  </si>
  <si>
    <t>КШ.Ц.Ф.025.040.ХХ</t>
  </si>
  <si>
    <t>КШ.Ц.Ф.032.040.ХХ</t>
  </si>
  <si>
    <t>КШ.Ц.Ф.040.040.ХХ</t>
  </si>
  <si>
    <t>КШ.Ц.Ф.050.040.ХХ</t>
  </si>
  <si>
    <t>КШ.Ц.Ф.065.016.ХХ</t>
  </si>
  <si>
    <t>КШ.Ц.Ф.065.025.ХХ</t>
  </si>
  <si>
    <t>КШ.Ц.Ф.080/070.016.ХХ</t>
  </si>
  <si>
    <t>КШ.Ц.Ф.080/070.025.ХХ</t>
  </si>
  <si>
    <t>КШ.Ц.Ф.100/080.016.ХХ</t>
  </si>
  <si>
    <t>КШ.Ц.Ф.100/080.025.ХХ</t>
  </si>
  <si>
    <t>КШ.Ц.Ф.125/100.016.ХХ</t>
  </si>
  <si>
    <t>КШ.Ц.Ф.125/100.025.ХХ</t>
  </si>
  <si>
    <t>КШ.Ц.Ф.150/125.016.ХХ</t>
  </si>
  <si>
    <t>КШ.Ц.Ф.150/125.025.ХХ</t>
  </si>
  <si>
    <t>КШ.Ц.Ф.200/150.016.ХХ</t>
  </si>
  <si>
    <t>КШ.Ц.Ф.200/150.025.ХХ</t>
  </si>
  <si>
    <t>КШ.Ц.Ф.300/250.016.ХХ</t>
  </si>
  <si>
    <t>КШ.Ц.Ф.500/400.016.ХХ</t>
  </si>
  <si>
    <t>Крани кульові LD    Приварні    Стандартнопрохідні</t>
  </si>
  <si>
    <t xml:space="preserve">позначення за каталогом ХХ – матеріал корпуса </t>
  </si>
  <si>
    <t>КШ.Ц.П.015.040.XX</t>
  </si>
  <si>
    <t>КШ.Ц.П.020.040.XX</t>
  </si>
  <si>
    <t>КШ.Ц.П.025.040.XX</t>
  </si>
  <si>
    <t>КШ.Ц.П.032.040.XX</t>
  </si>
  <si>
    <t>КШ.Ц.П.040.040.XX</t>
  </si>
  <si>
    <t>КШ.Ц.П.050.040.XX</t>
  </si>
  <si>
    <t>КШ.Ц.П.065.025.XX</t>
  </si>
  <si>
    <t>КШ.Ц.П.080/070.025.XX</t>
  </si>
  <si>
    <t>КШ.Ц.П.100/080.025.XX</t>
  </si>
  <si>
    <t>КШ.Ц.П.125/100.025.XX</t>
  </si>
  <si>
    <t>КШ.Ц.П.150/125.025.XX</t>
  </si>
  <si>
    <t>КШ.Ц.П.200/150.025.XX</t>
  </si>
  <si>
    <t>КШ.Ц.П.300/250.016.XX</t>
  </si>
  <si>
    <t>КШ.Ц.П.500/400.016.XX</t>
  </si>
  <si>
    <t>Крани кульові LD</t>
  </si>
  <si>
    <t>Муфта/муфта Стандартнопрохідні</t>
  </si>
  <si>
    <t>Прохідний 
діаметр,
(d) мм</t>
  </si>
  <si>
    <t>будів. 
довжина,
мм</t>
  </si>
  <si>
    <t>КШ.Ц.М.015.040.ХХ</t>
  </si>
  <si>
    <t>КШ.Ц.М.020.040.ХХ</t>
  </si>
  <si>
    <t>КШ.Ц.М.025.040.ХХ</t>
  </si>
  <si>
    <t>КШ.Ц.М.032.040.ХХ</t>
  </si>
  <si>
    <t>КШ.Ц.М.040.040.ХХ</t>
  </si>
  <si>
    <t>КШ.Ц.М.050.040.ХХ</t>
  </si>
  <si>
    <t>КШ.Ц.М.065.025.ХХ</t>
  </si>
  <si>
    <t>КШ.Ц.М.080/070.025.ХХ</t>
  </si>
  <si>
    <t xml:space="preserve">Крани кульові LD     Ст.20 </t>
  </si>
  <si>
    <t>Цапкові  Стандартнопрохідні</t>
  </si>
  <si>
    <t>позначення за каталогом</t>
  </si>
  <si>
    <t>КШ.Ц.Ц.015.040.02</t>
  </si>
  <si>
    <t>КШ.Ц.Ц.020.040.02</t>
  </si>
  <si>
    <t>КШ.Ц.Ц.025.040.02</t>
  </si>
  <si>
    <t>КШ.Ц.Ц.032.040.02</t>
  </si>
  <si>
    <t>КШ.Ц.Ц.040.040.02</t>
  </si>
  <si>
    <t>КШ.Ц.Ц.050.040.02</t>
  </si>
  <si>
    <t>КШ.Ц.Ц.065.025.02</t>
  </si>
  <si>
    <t>КШ.Ц.Ц.080/070.025.02</t>
  </si>
  <si>
    <t>Штуцерні Стандартнопрохідні</t>
  </si>
  <si>
    <t>КШ.Ц.Ш.015.040.02</t>
  </si>
  <si>
    <t>КШ.Ц.Ш.020.040.02</t>
  </si>
  <si>
    <t>КШ.Ц.Ш.025.040.02</t>
  </si>
  <si>
    <t>КШ.Ц.Ш.032.040.02</t>
  </si>
  <si>
    <t>КШ.Ц.Ш.040.040.02</t>
  </si>
  <si>
    <t>КШ.Ц.Ш.050.040.02</t>
  </si>
  <si>
    <t>КШ.Ц.Ш.065.025.02</t>
  </si>
  <si>
    <t>КШ.Ц.Ш.080/070.025.02</t>
  </si>
  <si>
    <t xml:space="preserve">        Діє гнучка система знижок !</t>
  </si>
  <si>
    <t>SB 300/2    26, 48kW</t>
  </si>
  <si>
    <t>SB 150 25kW, 615 l/h</t>
  </si>
  <si>
    <t>SB 400/2    31, 57kW</t>
  </si>
  <si>
    <t>SB 200 31kW, 760 l/h</t>
  </si>
  <si>
    <t>SB 500/2    40, 65kW</t>
  </si>
  <si>
    <t>SB 300 48kW, 1170 l/h</t>
  </si>
  <si>
    <t>SF 750/2    33, 60kW</t>
  </si>
  <si>
    <t>SB 400 57kW, 1395 l/h</t>
  </si>
  <si>
    <t>SF 1000/2   32, 76kW</t>
  </si>
  <si>
    <t>SB 500 65kW, 1590 l/h</t>
  </si>
  <si>
    <t>SF 750 99kW, 2440 l/h</t>
  </si>
  <si>
    <t>- 20 -</t>
  </si>
  <si>
    <t>- 13 -</t>
  </si>
  <si>
    <t xml:space="preserve">         Компактные тепловые пункты представляют собой готовую к подключению автоматизированную</t>
  </si>
  <si>
    <t xml:space="preserve">компактную установку, оснащенную всем необходимым оборудованием, в соответствии с требованиями, </t>
  </si>
  <si>
    <t xml:space="preserve">предъявляемыми к центральным тепловым пунктам и индивидуальным тепловым пунктам.  </t>
  </si>
  <si>
    <t xml:space="preserve">         Установка присоединяется к тепловым сетям систем отопления, горячего и холодного водоснабжения </t>
  </si>
  <si>
    <t>объектов жилого фонда, промышленных или административных зданий.</t>
  </si>
  <si>
    <t>В состав теплового пункта входят:</t>
  </si>
  <si>
    <t xml:space="preserve">- пластинчатые теплообменники; </t>
  </si>
  <si>
    <t>- регулирующее оборудование;</t>
  </si>
  <si>
    <t>- циркуляционные насосы;</t>
  </si>
  <si>
    <t>- расширительное и предохранительное оборудование;</t>
  </si>
  <si>
    <t>- трубопроводы, вентили, контрольно-измерительные устройства;</t>
  </si>
  <si>
    <t>- опорная металлическая конструкция.</t>
  </si>
  <si>
    <t xml:space="preserve">         ООО «ЭВОлюкс» в краткие сроки производит расчет теплопункта и подбор компонентов к нему на </t>
  </si>
  <si>
    <t>основании данных заказчика в соответствии с заполненным опросным листом.</t>
  </si>
  <si>
    <t xml:space="preserve">         Необходимые исходные данные: требуемая мощность, температурные графики, допустимые потери </t>
  </si>
  <si>
    <t>давления, схема подключения и др.</t>
  </si>
  <si>
    <t xml:space="preserve">         Срок изготовления модульных теплопунктов составляет от 2 до 4 недель</t>
  </si>
  <si>
    <t>Насосные станции "ЭВОлюкс-ШТОРМ"</t>
  </si>
  <si>
    <t xml:space="preserve">           ООО “ЭВОлюкс” выпускает установки повышения давления собственного производства. Насосные </t>
  </si>
  <si>
    <r>
      <t xml:space="preserve">станции изготавливаются на основе насосного оборудования </t>
    </r>
    <r>
      <rPr>
        <b/>
        <sz val="10"/>
        <rFont val="Arial Cyr"/>
        <family val="2"/>
      </rPr>
      <t>WILO (Германия)</t>
    </r>
    <r>
      <rPr>
        <sz val="10"/>
        <rFont val="Arial Cyr"/>
        <family val="2"/>
      </rPr>
      <t xml:space="preserve"> и </t>
    </r>
    <r>
      <rPr>
        <b/>
        <sz val="10"/>
        <rFont val="Arial Cyr"/>
        <family val="2"/>
      </rPr>
      <t>GRUNDFOS (Дания)</t>
    </r>
    <r>
      <rPr>
        <sz val="10"/>
        <rFont val="Arial Cyr"/>
        <family val="2"/>
      </rPr>
      <t>.</t>
    </r>
  </si>
  <si>
    <t xml:space="preserve">           Назначение и области применения</t>
  </si>
  <si>
    <t xml:space="preserve">          Повышение давления и автоматическое поддержание заданной его величины в системах </t>
  </si>
  <si>
    <t>Краны шаровые BALLOMAX фирмы BROEN (Дания).</t>
  </si>
  <si>
    <t>61-102-200 900</t>
  </si>
  <si>
    <t>61-102-250 900</t>
  </si>
  <si>
    <t>с редуктором</t>
  </si>
  <si>
    <t>61-102-300 900</t>
  </si>
  <si>
    <t>61-102-350 900</t>
  </si>
  <si>
    <t>61-102-400 900</t>
  </si>
  <si>
    <t>61-102-500 900</t>
  </si>
  <si>
    <t>61-103-200 900</t>
  </si>
  <si>
    <t>61-103-250 900</t>
  </si>
  <si>
    <t>61-103-300 900</t>
  </si>
  <si>
    <t>61-103-350 900</t>
  </si>
  <si>
    <t>61-103-400 900</t>
  </si>
  <si>
    <t>61-103-500 900</t>
  </si>
  <si>
    <t xml:space="preserve"> Возможна поставка кранов в исполнении на газ, машинное масло </t>
  </si>
  <si>
    <t>и другие среды, цена выше на 10%</t>
  </si>
  <si>
    <t xml:space="preserve">  По запросу возможна установка редукторов на краны Ду100-150</t>
  </si>
  <si>
    <t>R232</t>
  </si>
  <si>
    <t>NR</t>
  </si>
  <si>
    <t>R332</t>
  </si>
  <si>
    <t xml:space="preserve">Краны шаровые BALLOMAX полнопроходные </t>
  </si>
  <si>
    <t>фирмы BROEN(Дания)</t>
  </si>
  <si>
    <t xml:space="preserve"> (EURO с НДС)</t>
  </si>
  <si>
    <t xml:space="preserve">  Цены на Ду 250 - 500 - по запросу</t>
  </si>
  <si>
    <t xml:space="preserve"> и другие  среды, цена выше на 10%</t>
  </si>
  <si>
    <t xml:space="preserve">  По запросу возможна установка редукторов на краны Ду100-200</t>
  </si>
  <si>
    <t>Краны шаровые BALLOMAX для пара</t>
  </si>
  <si>
    <t>фирмы BROEN (Дания).</t>
  </si>
  <si>
    <t xml:space="preserve">   Краны BALLOMAX для пара предназначены для перекрытия потоков пара в</t>
  </si>
  <si>
    <t xml:space="preserve">паропроводах. </t>
  </si>
  <si>
    <t>Для регулирования потоков пара предлагаем арматуру ZETKAMA на стр. 60.</t>
  </si>
  <si>
    <t>117</t>
  </si>
  <si>
    <t xml:space="preserve"> Фланцевая запорная арматура </t>
  </si>
  <si>
    <t>тип "баттерфляй"</t>
  </si>
  <si>
    <t>тип "баттерфляй" (диск - нерж. сталь)</t>
  </si>
  <si>
    <t>Действует гибкая система скидок!</t>
  </si>
  <si>
    <t xml:space="preserve">                    Фланцевая запорная арматура ZETKAMA (ПОЛЬША)</t>
  </si>
  <si>
    <t>Муфтовая запорная арматура</t>
  </si>
  <si>
    <t xml:space="preserve">Воздухоотводчик автомат. </t>
  </si>
  <si>
    <t>(USD c НДС)</t>
  </si>
  <si>
    <t>прям</t>
  </si>
  <si>
    <t>угл</t>
  </si>
  <si>
    <t xml:space="preserve">Переходник-"американка" </t>
  </si>
  <si>
    <t>Автоматика для систем водоснабжения и отопления</t>
  </si>
  <si>
    <t>регулирования</t>
  </si>
  <si>
    <r>
      <t>PN16 Тмах 70</t>
    </r>
    <r>
      <rPr>
        <i/>
        <vertAlign val="superscript"/>
        <sz val="10"/>
        <rFont val="Arial Cyr"/>
        <family val="0"/>
      </rPr>
      <t>0</t>
    </r>
    <r>
      <rPr>
        <i/>
        <sz val="10"/>
        <rFont val="Arial Cyr"/>
        <family val="2"/>
      </rPr>
      <t>С</t>
    </r>
  </si>
  <si>
    <t>М63</t>
  </si>
  <si>
    <t>Манометр ф63/6атм. 1/4"</t>
  </si>
  <si>
    <t xml:space="preserve">  регулирования</t>
  </si>
  <si>
    <t xml:space="preserve">Регулятор перепуска </t>
  </si>
  <si>
    <t>0,05 - 0,5 bar</t>
  </si>
  <si>
    <r>
      <t>Электрическое термореле (10-90</t>
    </r>
    <r>
      <rPr>
        <b/>
        <i/>
        <vertAlign val="superscript"/>
        <sz val="10"/>
        <rFont val="Arial Cyr"/>
        <family val="0"/>
      </rPr>
      <t>0</t>
    </r>
    <r>
      <rPr>
        <b/>
        <i/>
        <sz val="10"/>
        <rFont val="Arial Cyr"/>
        <family val="0"/>
      </rPr>
      <t>С, 230В, 15А)</t>
    </r>
  </si>
  <si>
    <t>Клапан-"подпитка" для систем отопления</t>
  </si>
  <si>
    <t>ALD</t>
  </si>
  <si>
    <t>закрытого типа</t>
  </si>
  <si>
    <t>0,3 - 4 bar</t>
  </si>
  <si>
    <t>KSG30N</t>
  </si>
  <si>
    <t>Группа безопасности котла, 3 bar</t>
  </si>
  <si>
    <t>(латунный моноблок)</t>
  </si>
  <si>
    <t>ZR</t>
  </si>
  <si>
    <t xml:space="preserve">Клапан обратный "шарового" типа для </t>
  </si>
  <si>
    <t>гравитационных систем отопления</t>
  </si>
  <si>
    <t>Фильтр самоочищающийся</t>
  </si>
  <si>
    <t>100 мкм</t>
  </si>
  <si>
    <t>Клапан предохранительный регулируемый</t>
  </si>
  <si>
    <r>
      <t>PN [1-12 bar] , Тмах 180</t>
    </r>
    <r>
      <rPr>
        <i/>
        <vertAlign val="superscript"/>
        <sz val="10"/>
        <rFont val="Arial Cyr"/>
        <family val="2"/>
      </rPr>
      <t>0</t>
    </r>
    <r>
      <rPr>
        <i/>
        <sz val="10"/>
        <rFont val="Arial Cyr"/>
        <family val="2"/>
      </rPr>
      <t>С</t>
    </r>
  </si>
  <si>
    <t xml:space="preserve">Клапан предохранительный </t>
  </si>
  <si>
    <t>WATSS</t>
  </si>
  <si>
    <r>
      <t>PN [3 ; 6 bar] , Тмах 110</t>
    </r>
    <r>
      <rPr>
        <i/>
        <vertAlign val="superscript"/>
        <sz val="10"/>
        <rFont val="Arial Cyr"/>
        <family val="0"/>
      </rPr>
      <t>0</t>
    </r>
    <r>
      <rPr>
        <i/>
        <sz val="10"/>
        <rFont val="Arial Cyr"/>
        <family val="0"/>
      </rPr>
      <t>С</t>
    </r>
  </si>
  <si>
    <t>MIX</t>
  </si>
  <si>
    <r>
      <t xml:space="preserve">Вход 90 </t>
    </r>
    <r>
      <rPr>
        <i/>
        <vertAlign val="superscript"/>
        <sz val="10"/>
        <rFont val="Arial Cyr"/>
        <family val="0"/>
      </rPr>
      <t>0</t>
    </r>
    <r>
      <rPr>
        <i/>
        <sz val="10"/>
        <rFont val="Arial Cyr"/>
        <family val="0"/>
      </rPr>
      <t xml:space="preserve">С, Выход 42 - 60 </t>
    </r>
    <r>
      <rPr>
        <i/>
        <vertAlign val="superscript"/>
        <sz val="10"/>
        <rFont val="Arial Cyr"/>
        <family val="0"/>
      </rPr>
      <t>0</t>
    </r>
    <r>
      <rPr>
        <i/>
        <sz val="10"/>
        <rFont val="Arial Cyr"/>
        <family val="0"/>
      </rPr>
      <t>С</t>
    </r>
  </si>
  <si>
    <t>PN10</t>
  </si>
  <si>
    <t>Краны шаровые фланцевые чугунные (Словакия)</t>
  </si>
  <si>
    <t>Антивибрационные вставки (Словакия)</t>
  </si>
  <si>
    <t>Шаровые краны с электроприводом BELIMO (Швейцария).</t>
  </si>
  <si>
    <t>Кран</t>
  </si>
  <si>
    <t>Привод</t>
  </si>
  <si>
    <t>Кvs</t>
  </si>
  <si>
    <t>(м3/час)</t>
  </si>
  <si>
    <t>(EURO c НДС)</t>
  </si>
  <si>
    <t>TR</t>
  </si>
  <si>
    <t>Кран шаровый запорный</t>
  </si>
  <si>
    <t>LR</t>
  </si>
  <si>
    <t>привод 220В или 24В</t>
  </si>
  <si>
    <t>SR</t>
  </si>
  <si>
    <t>управление - 3-х точ. схема</t>
  </si>
  <si>
    <t>Кран шаровый регулирующий</t>
  </si>
  <si>
    <t xml:space="preserve">Кран шаровый 3-ходовой </t>
  </si>
  <si>
    <t>распределительный</t>
  </si>
  <si>
    <t>Кран шаровый 3-ходовой</t>
  </si>
  <si>
    <t>смесительный</t>
  </si>
  <si>
    <t xml:space="preserve">  По запросу возможна поставка кранов с другими значеними Кvs и приводов с другими схемами упр.</t>
  </si>
  <si>
    <t>Задвижки баттерфляй с электроприводом</t>
  </si>
  <si>
    <t xml:space="preserve">тип "баттерфляй" с эл.приводом </t>
  </si>
  <si>
    <t>тип "баттерфляй" с эл.приводом</t>
  </si>
  <si>
    <t>S2A</t>
  </si>
  <si>
    <t>Концевой выключатель (2 положения)</t>
  </si>
  <si>
    <t>P…</t>
  </si>
  <si>
    <t>Потенциометр обратной связи</t>
  </si>
  <si>
    <t>Автоматика HEIMEIER</t>
  </si>
  <si>
    <t>Прямой рад. вентиль</t>
  </si>
  <si>
    <t>(с преднастройкой)</t>
  </si>
  <si>
    <t>(стандартный)</t>
  </si>
  <si>
    <t>Угловой рад. вентиль</t>
  </si>
  <si>
    <t>Угловой рад. отсекатель</t>
  </si>
  <si>
    <t>6700-00.500</t>
  </si>
  <si>
    <t>DX</t>
  </si>
  <si>
    <t>M</t>
  </si>
  <si>
    <t>Рад. вентиль с малым сопр. прямой</t>
  </si>
  <si>
    <t>Рад. вентиль с малым сопр. угловой</t>
  </si>
  <si>
    <t>0550-50.000</t>
  </si>
  <si>
    <t>VEKOTEC</t>
  </si>
  <si>
    <t>Прямой для 2-х трубных систем</t>
  </si>
  <si>
    <t>1/2"х3/4"</t>
  </si>
  <si>
    <t>0551-50.000</t>
  </si>
  <si>
    <t>Угловой для 2-х трубных систем</t>
  </si>
  <si>
    <t>Комплет для теплого пола</t>
  </si>
  <si>
    <t>Комплект для теплого пола MULTIBOX</t>
  </si>
  <si>
    <t>(монтаж в стену)</t>
  </si>
  <si>
    <t>Р-тор температуры на "обратке" угл</t>
  </si>
  <si>
    <t>Р-тор температуры на "обратке" пр</t>
  </si>
  <si>
    <t xml:space="preserve">Термоголовка K с выносным датчиком </t>
  </si>
  <si>
    <r>
      <t xml:space="preserve">(накладной датчик, капиляр 2 м, 20-50 </t>
    </r>
    <r>
      <rPr>
        <b/>
        <i/>
        <vertAlign val="superscript"/>
        <sz val="10"/>
        <rFont val="Arial Cyr"/>
        <family val="0"/>
      </rPr>
      <t>0</t>
    </r>
    <r>
      <rPr>
        <b/>
        <i/>
        <sz val="10"/>
        <rFont val="Arial Cyr"/>
        <family val="0"/>
      </rPr>
      <t>С)</t>
    </r>
  </si>
  <si>
    <r>
      <t xml:space="preserve">(погружной датчик, капиляр 2 м, 40-70 </t>
    </r>
    <r>
      <rPr>
        <b/>
        <i/>
        <vertAlign val="superscript"/>
        <sz val="10"/>
        <rFont val="Arial Cyr"/>
        <family val="0"/>
      </rPr>
      <t>0</t>
    </r>
    <r>
      <rPr>
        <b/>
        <i/>
        <sz val="10"/>
        <rFont val="Arial Cyr"/>
        <family val="0"/>
      </rPr>
      <t>С)</t>
    </r>
  </si>
  <si>
    <t>(подходит под головку К)</t>
  </si>
  <si>
    <t>Штуцера под 3-х ходовой вентиль</t>
  </si>
  <si>
    <t xml:space="preserve"> резьбовые </t>
  </si>
  <si>
    <t>Контрольно-измерительные приборы</t>
  </si>
  <si>
    <t>Манометры</t>
  </si>
  <si>
    <t>Диаметр шкалы 100 мм.</t>
  </si>
  <si>
    <t>Комплект с переходником на 1/2", Кл точности 1,5</t>
  </si>
  <si>
    <t>Диаметр шкалы 160 мм.</t>
  </si>
  <si>
    <t>Диаметр шкалы 100;160 мм.</t>
  </si>
  <si>
    <t>Термоманометры</t>
  </si>
  <si>
    <t>Предел изменений</t>
  </si>
  <si>
    <t>Исполнение</t>
  </si>
  <si>
    <t>Диаметр шкалы 80 мм.</t>
  </si>
  <si>
    <t>независимо от температуры</t>
  </si>
  <si>
    <t>Термометр биметаллический погружной</t>
  </si>
  <si>
    <t>Термометр биметаллический накладной</t>
  </si>
  <si>
    <t>Радиатор секционный биметаллический (сталь/алюминий)</t>
  </si>
  <si>
    <t>25 атм.</t>
  </si>
  <si>
    <t>35 атм.</t>
  </si>
  <si>
    <t xml:space="preserve">Стенка </t>
  </si>
  <si>
    <t xml:space="preserve">Размер </t>
  </si>
  <si>
    <t>563х80х80</t>
  </si>
  <si>
    <t>Обьем води в секции</t>
  </si>
  <si>
    <t>0,25 л</t>
  </si>
  <si>
    <t>Макс. температура</t>
  </si>
  <si>
    <r>
      <t>120</t>
    </r>
    <r>
      <rPr>
        <i/>
        <vertAlign val="superscript"/>
        <sz val="10"/>
        <rFont val="Arial Cyr"/>
        <family val="0"/>
      </rPr>
      <t>0</t>
    </r>
    <r>
      <rPr>
        <i/>
        <sz val="10"/>
        <rFont val="Arial Cyr"/>
        <family val="0"/>
      </rPr>
      <t>С</t>
    </r>
  </si>
  <si>
    <t>Вес секции</t>
  </si>
  <si>
    <t>1,8 кг</t>
  </si>
  <si>
    <r>
      <t xml:space="preserve">Теплоотдача (dТ= 70 </t>
    </r>
    <r>
      <rPr>
        <i/>
        <vertAlign val="superscript"/>
        <sz val="10"/>
        <rFont val="Arial Cyr"/>
        <family val="0"/>
      </rPr>
      <t>0</t>
    </r>
    <r>
      <rPr>
        <i/>
        <sz val="10"/>
        <rFont val="Arial Cyr"/>
        <family val="0"/>
      </rPr>
      <t>С)</t>
    </r>
  </si>
  <si>
    <t>1-на секция в блоках по 10 шт.</t>
  </si>
  <si>
    <t>1-на секция в блоках по 1-9 шт.</t>
  </si>
  <si>
    <t>Крепеж</t>
  </si>
  <si>
    <t>(в комплект входят: 4 футерки 1"х1/2", кран Майевского 1/2",</t>
  </si>
  <si>
    <t>заглушка 1/2")</t>
  </si>
  <si>
    <t>Радиаторные вентили "DANFOSS"</t>
  </si>
  <si>
    <t>003L0123</t>
  </si>
  <si>
    <t>003L0124</t>
  </si>
  <si>
    <t>Ручные радиаторные вентили</t>
  </si>
  <si>
    <t>Ручной прямой радаиторный вентиль</t>
  </si>
  <si>
    <t>Ручной угловой радиаторный вентиль</t>
  </si>
  <si>
    <t xml:space="preserve">       Бытовые и промышленные водосчетчики</t>
  </si>
  <si>
    <t xml:space="preserve">  (холодной и горячей воды)</t>
  </si>
  <si>
    <t xml:space="preserve">ResidiaJet C Qn 1,5/30 </t>
  </si>
  <si>
    <t xml:space="preserve">Водосчетчик </t>
  </si>
  <si>
    <t>холодной воды</t>
  </si>
  <si>
    <t>405S Qn 3,5(25)</t>
  </si>
  <si>
    <t>405S Qn 6 (32)</t>
  </si>
  <si>
    <t>405S Qn 10 (40)</t>
  </si>
  <si>
    <t>ResidiaJet C Qn 1,5/90</t>
  </si>
  <si>
    <t>горячей воды</t>
  </si>
  <si>
    <t>M-T Qn 1,5 AN 150 К</t>
  </si>
  <si>
    <t>M-T Qn 2,5 AN 150 К</t>
  </si>
  <si>
    <t>M-T Qn 3,5 AN 150 К</t>
  </si>
  <si>
    <t>M-T Qn 6 AN 150 (32) К</t>
  </si>
  <si>
    <t>M-T Qn 10 AN 150 К</t>
  </si>
  <si>
    <t>(комплект)</t>
  </si>
  <si>
    <t>Передатчик импульсов Reed RD 022 (для WPD...)</t>
  </si>
  <si>
    <t>Проводной</t>
  </si>
  <si>
    <t>Передатчик импульсов Reed MT (для MT... Qn...)</t>
  </si>
  <si>
    <t>Передатчик импульсов HRI A1 D=1 (1 л/имп)</t>
  </si>
  <si>
    <t>Безпроводной</t>
  </si>
  <si>
    <t>Передатчик импульсов HRI A1 D=10 (10 л/имп)</t>
  </si>
  <si>
    <t>Модуль Scout-S</t>
  </si>
  <si>
    <t xml:space="preserve">Автоматика для систем водоснабжения и отопления. </t>
  </si>
  <si>
    <t>Краны шаровые чугунные, антивибрационные вставки V.I.T (Словакия)</t>
  </si>
  <si>
    <t>Контрольно-измерительные приборы.</t>
  </si>
  <si>
    <t>Радиаторы</t>
  </si>
  <si>
    <t>Водосчетчики.</t>
  </si>
  <si>
    <t>Вернуться в содержание.</t>
  </si>
  <si>
    <t>Вернуться к содержанию.</t>
  </si>
  <si>
    <t xml:space="preserve">водоснабжения жилых, административных, производственных зданий; системах ирригации; системах </t>
  </si>
  <si>
    <t>водоподготовки; системах пожаротушения; системах промышленного назначения.</t>
  </si>
  <si>
    <t xml:space="preserve">          Комплект поставки:</t>
  </si>
  <si>
    <t>- 1-6 насосов;</t>
  </si>
  <si>
    <t>- трубопроводная арматура с полностью выполненным монтажом;</t>
  </si>
  <si>
    <t>- обратные клапаны и два запорных клапана на каждом насосе;</t>
  </si>
  <si>
    <t>- манометр и датчик давления в напорной магистрали, манометр на всасывающей магистрали;</t>
  </si>
  <si>
    <t>- электрический шкаф управления;</t>
  </si>
  <si>
    <t>- рама-основание;</t>
  </si>
  <si>
    <t xml:space="preserve">         Опции:</t>
  </si>
  <si>
    <t xml:space="preserve">- частотный регулятор (система плавного регулирования); </t>
  </si>
  <si>
    <t>- система защиты от работы всухую;</t>
  </si>
  <si>
    <t>- мембранный бак, виброгасящие опоры; трубные компенсаторы.</t>
  </si>
  <si>
    <t xml:space="preserve">         Диапазон характеристик</t>
  </si>
  <si>
    <t>Максимальный расход – 720 м3/ч;</t>
  </si>
  <si>
    <t>Максимальный напор – 160 м;</t>
  </si>
  <si>
    <t>Рабочее давление – max 16 бар</t>
  </si>
  <si>
    <t>Число насосов – от 1 до 6.</t>
  </si>
  <si>
    <t>Присоединение</t>
  </si>
  <si>
    <t>Kvs</t>
  </si>
  <si>
    <t>м3/ч</t>
  </si>
  <si>
    <t>3215000-005001</t>
  </si>
  <si>
    <t>Резьбовое</t>
  </si>
  <si>
    <t>G 3/8"</t>
  </si>
  <si>
    <t>3315000-005001</t>
  </si>
  <si>
    <r>
      <t>Tmax130</t>
    </r>
    <r>
      <rPr>
        <i/>
        <vertAlign val="superscript"/>
        <sz val="10"/>
        <rFont val="Arial Cyr"/>
        <family val="2"/>
      </rPr>
      <t>0</t>
    </r>
    <r>
      <rPr>
        <i/>
        <sz val="10"/>
        <rFont val="Arial Cyr"/>
        <family val="2"/>
      </rPr>
      <t>C ,PN 16</t>
    </r>
  </si>
  <si>
    <t>G 1/2"</t>
  </si>
  <si>
    <t>3415000-005001</t>
  </si>
  <si>
    <t>G 3/4"</t>
  </si>
  <si>
    <t>3515000-005001</t>
  </si>
  <si>
    <t>G 1"</t>
  </si>
  <si>
    <t>3615000-005001</t>
  </si>
  <si>
    <t>G 1 1/4"</t>
  </si>
  <si>
    <t>3715000-005001</t>
  </si>
  <si>
    <t>G 1 1/2"</t>
  </si>
  <si>
    <t>3815000-005001</t>
  </si>
  <si>
    <t>G 2"</t>
  </si>
  <si>
    <t>3915000-605005</t>
  </si>
  <si>
    <t>Приварное</t>
  </si>
  <si>
    <t>3925000-605005</t>
  </si>
  <si>
    <t>3935000-605005</t>
  </si>
  <si>
    <t>3935300-605005</t>
  </si>
  <si>
    <t>100/125</t>
  </si>
  <si>
    <t>3935500-605005</t>
  </si>
  <si>
    <t>3915100-605005</t>
  </si>
  <si>
    <t xml:space="preserve">Фланцевое </t>
  </si>
  <si>
    <t>3925100-605005</t>
  </si>
  <si>
    <t>3935100-605005</t>
  </si>
  <si>
    <t>3935400-605005</t>
  </si>
  <si>
    <t>3935600-605005</t>
  </si>
  <si>
    <t>4350010-001003</t>
  </si>
  <si>
    <t>Резьбовые DRV</t>
  </si>
  <si>
    <t>4450010-001003</t>
  </si>
  <si>
    <t>4550010-001003</t>
  </si>
  <si>
    <t>4650010-001003</t>
  </si>
  <si>
    <t>4750010-001003</t>
  </si>
  <si>
    <t>4850010-001003</t>
  </si>
  <si>
    <t>4350000-001003</t>
  </si>
  <si>
    <t>Резьбовые FODRV (Вентури)</t>
  </si>
  <si>
    <t>4450000-001003</t>
  </si>
  <si>
    <r>
      <t>Tmax120</t>
    </r>
    <r>
      <rPr>
        <i/>
        <vertAlign val="superscript"/>
        <sz val="10"/>
        <rFont val="Arial Cyr"/>
        <family val="2"/>
      </rPr>
      <t>0</t>
    </r>
    <r>
      <rPr>
        <i/>
        <sz val="10"/>
        <rFont val="Arial Cyr"/>
        <family val="2"/>
      </rPr>
      <t>C ,PN 16</t>
    </r>
  </si>
  <si>
    <t>Термометры</t>
  </si>
  <si>
    <t>(EUR c НДС)</t>
  </si>
  <si>
    <t>013G0013</t>
  </si>
  <si>
    <t>Радиаторный термостат угловой</t>
  </si>
  <si>
    <t>013G0014</t>
  </si>
  <si>
    <t>RA-N-15</t>
  </si>
  <si>
    <t>Радиаторный термостат прямой</t>
  </si>
  <si>
    <t>013G0153</t>
  </si>
  <si>
    <t>Радиаторный термостат осевой</t>
  </si>
  <si>
    <t>013G0015</t>
  </si>
  <si>
    <t>013G0016</t>
  </si>
  <si>
    <t>RA-N-20</t>
  </si>
  <si>
    <t>013G0155</t>
  </si>
  <si>
    <t>013G0037</t>
  </si>
  <si>
    <t>RA-N-25</t>
  </si>
  <si>
    <t>013G0038</t>
  </si>
  <si>
    <t>013G2991</t>
  </si>
  <si>
    <t>RA 2991</t>
  </si>
  <si>
    <t>Термостатическая головка</t>
  </si>
  <si>
    <t>Отсекатель угловой</t>
  </si>
  <si>
    <t>RLV-S-15</t>
  </si>
  <si>
    <t>Отсекатель прямой</t>
  </si>
  <si>
    <t>013L0125</t>
  </si>
  <si>
    <t>RLV-S-20</t>
  </si>
  <si>
    <t>013L0126</t>
  </si>
  <si>
    <t>4550000-001003</t>
  </si>
  <si>
    <t>4650000-001003</t>
  </si>
  <si>
    <t>4750000-001003</t>
  </si>
  <si>
    <t>4850000-001003</t>
  </si>
  <si>
    <t>Автоматические балансировочные клапаны БАЛЛОРЕКС фирмы BROEN (Дания)</t>
  </si>
  <si>
    <t>3318500-000001</t>
  </si>
  <si>
    <t>Баллорекс QP</t>
  </si>
  <si>
    <t>3418500-000001</t>
  </si>
  <si>
    <t>(автоматическая регуляция</t>
  </si>
  <si>
    <t>3518500-000001</t>
  </si>
  <si>
    <t>перепада давления)</t>
  </si>
  <si>
    <t>3618500-000001</t>
  </si>
  <si>
    <t>Цены на продукцию указаны в EUR с НДС со склада в Киеве.</t>
  </si>
  <si>
    <t>Цены на продукцию указаны в грн. с НДС со склада в Киеве.</t>
  </si>
  <si>
    <t>Цены указаны в EUR без НДС со склада в Киеве.</t>
  </si>
  <si>
    <t>e-mail: evolux1@ukr.net</t>
  </si>
  <si>
    <t>Отдел автоматики, насосов и теплотехнического оборудования</t>
  </si>
  <si>
    <t>Насосное оборудование WILO (Германия)</t>
  </si>
  <si>
    <t>Насосное оборудование GRUNDFOS (Дания)</t>
  </si>
  <si>
    <t>Расширительные баки и бойлеры REFLEX (Германия)</t>
  </si>
  <si>
    <t>12.</t>
  </si>
  <si>
    <t>13.</t>
  </si>
  <si>
    <t>Регуляторы DANFOSS (Дания)</t>
  </si>
  <si>
    <t>10.</t>
  </si>
  <si>
    <t>11.</t>
  </si>
  <si>
    <t>14.</t>
  </si>
  <si>
    <t>Регуляторы T&amp;A - Tour Andersson (Швеция)</t>
  </si>
  <si>
    <t>Балансировочные клапаны БАЛЛОРЕКС фирмы BROEN (Дания)</t>
  </si>
  <si>
    <t>Э</t>
  </si>
  <si>
    <t>Балансировочные клапаны DANFOSS (Дания) и T&amp;A - Tour Andersson (Швеция)</t>
  </si>
  <si>
    <t>Приборы EZV для электромагнитной обработки воды (Словакия)</t>
  </si>
  <si>
    <t>Ультразвуковые теплосчетчики (Дания)</t>
  </si>
  <si>
    <t>Пульты управления насосами СКАТ (Украина)</t>
  </si>
  <si>
    <t>Насосные станции</t>
  </si>
  <si>
    <t>Компактные тепловые пункты</t>
  </si>
  <si>
    <t xml:space="preserve">Система скидок по отделу автоматики: </t>
  </si>
  <si>
    <t xml:space="preserve">max скидка - 5%, 10%, 15% в зависимости </t>
  </si>
  <si>
    <t>от типа оборудования</t>
  </si>
  <si>
    <t xml:space="preserve">           Ручные балансировочные клапаны БАЛЛОРЕКС фирмы BROEN (Дания)</t>
  </si>
  <si>
    <t>3318700-005001</t>
  </si>
  <si>
    <t>Баллорекс М</t>
  </si>
  <si>
    <t>3418700-005001</t>
  </si>
  <si>
    <t>(отсекание, дренаж, присоединение</t>
  </si>
  <si>
    <t>3518700-005001</t>
  </si>
  <si>
    <t>имп. трубки, возможность присоединения</t>
  </si>
  <si>
    <t>3618700-005001</t>
  </si>
  <si>
    <t>расходомера)</t>
  </si>
  <si>
    <t>(EURО с НДС)</t>
  </si>
  <si>
    <t>("ASB", Польша)</t>
  </si>
  <si>
    <t>Рабочее давление</t>
  </si>
  <si>
    <t>Испыт. давление</t>
  </si>
  <si>
    <t>сталь</t>
  </si>
  <si>
    <t>2 мм</t>
  </si>
  <si>
    <t>алюминий</t>
  </si>
  <si>
    <t>1,5 мм</t>
  </si>
  <si>
    <t>181 Вт</t>
  </si>
  <si>
    <t>ASB</t>
  </si>
  <si>
    <t>STK</t>
  </si>
  <si>
    <t>120RC</t>
  </si>
  <si>
    <t>122RC</t>
  </si>
  <si>
    <t xml:space="preserve">Прямой радиаторный отсекатель </t>
  </si>
  <si>
    <t>119RC</t>
  </si>
  <si>
    <t>121RC</t>
  </si>
  <si>
    <t>Радиаторные терморегуляторы</t>
  </si>
  <si>
    <t>3512-02.000</t>
  </si>
  <si>
    <t>V-EXAKT</t>
  </si>
  <si>
    <t>3512-03.000</t>
  </si>
  <si>
    <t>2202-02.000</t>
  </si>
  <si>
    <t>STANDART</t>
  </si>
  <si>
    <t>2202-03.000</t>
  </si>
  <si>
    <t>0356-02.000</t>
  </si>
  <si>
    <t>REGUTEC</t>
  </si>
  <si>
    <t>Прямой рад. отсекатель</t>
  </si>
  <si>
    <t>0356-03.000</t>
  </si>
  <si>
    <t>3511-02.000</t>
  </si>
  <si>
    <t>3511-03.000</t>
  </si>
  <si>
    <t>2201-02.000</t>
  </si>
  <si>
    <t>2201-03.000</t>
  </si>
  <si>
    <t>0355-02.000</t>
  </si>
  <si>
    <t>0355-03.000</t>
  </si>
  <si>
    <t>6000-09.500</t>
  </si>
  <si>
    <t>K</t>
  </si>
  <si>
    <t>2242-02.000</t>
  </si>
  <si>
    <t>2241-02.000</t>
  </si>
  <si>
    <t>Двойные вентили для радиаторов с нижним подводом</t>
  </si>
  <si>
    <t>Автоматика для систем отопления</t>
  </si>
  <si>
    <t>9690-01.000</t>
  </si>
  <si>
    <t>45м2</t>
  </si>
  <si>
    <t>9690-02.000</t>
  </si>
  <si>
    <t>85м2</t>
  </si>
  <si>
    <t>9690-03.000</t>
  </si>
  <si>
    <t>120м2</t>
  </si>
  <si>
    <t>9690-04.000</t>
  </si>
  <si>
    <t>160м2</t>
  </si>
  <si>
    <t>9302-00.800</t>
  </si>
  <si>
    <t>9304-00.800</t>
  </si>
  <si>
    <t>RTL</t>
  </si>
  <si>
    <t>9301-00.800</t>
  </si>
  <si>
    <t>K-RTL</t>
  </si>
  <si>
    <t>9173-02.800</t>
  </si>
  <si>
    <t>9174-02.800</t>
  </si>
  <si>
    <t>6402-00.500</t>
  </si>
  <si>
    <t>6602-00.500</t>
  </si>
  <si>
    <t>Вернутся к содержанию</t>
  </si>
  <si>
    <t>6602-00.363</t>
  </si>
  <si>
    <t>Гильза для датчика</t>
  </si>
  <si>
    <t>4160-02.000</t>
  </si>
  <si>
    <t>3-х ходовой разделительный вентиль</t>
  </si>
  <si>
    <t>4160-03.000</t>
  </si>
  <si>
    <t>4160-04.000</t>
  </si>
  <si>
    <t>4170-02.000</t>
  </si>
  <si>
    <t>3-х ходовой смесительный вентиль</t>
  </si>
  <si>
    <t>4170-03.000</t>
  </si>
  <si>
    <t>4170-04.000</t>
  </si>
  <si>
    <t>4160-02.010</t>
  </si>
  <si>
    <t>4160-03.010</t>
  </si>
  <si>
    <t>4160-04.010</t>
  </si>
  <si>
    <t>5501-03.000</t>
  </si>
  <si>
    <t>HYDROLUX</t>
  </si>
  <si>
    <t>5501-04.000</t>
  </si>
  <si>
    <t>5501-05.000</t>
  </si>
  <si>
    <t>1 1/4 "</t>
  </si>
  <si>
    <t>1991-00.000</t>
  </si>
  <si>
    <t>Автоматика для систем отопления  HEIMEIER(Германия)</t>
  </si>
  <si>
    <t>Угловой радиаторный отсекатель</t>
  </si>
  <si>
    <t xml:space="preserve">Диапазон </t>
  </si>
  <si>
    <t>Ду</t>
  </si>
  <si>
    <t>(мм)</t>
  </si>
  <si>
    <t>DRV</t>
  </si>
  <si>
    <t>Редуктор давления</t>
  </si>
  <si>
    <t>1,5 - 6 атм.</t>
  </si>
  <si>
    <t>Артикул</t>
  </si>
  <si>
    <t>Наименование</t>
  </si>
  <si>
    <t>Диаметр</t>
  </si>
  <si>
    <t>VF</t>
  </si>
  <si>
    <t>Фильтр осадочный фланцевый</t>
  </si>
  <si>
    <t>WKP</t>
  </si>
  <si>
    <t>VPK</t>
  </si>
  <si>
    <t>Клапаны обратные межфланцевые</t>
  </si>
  <si>
    <t>VB</t>
  </si>
  <si>
    <t>Кран шаровый фланцевый чугунный</t>
  </si>
  <si>
    <t>Клапан обратный фланцевый</t>
  </si>
  <si>
    <t xml:space="preserve">Вставка антивибрационная </t>
  </si>
  <si>
    <t>фланцевая</t>
  </si>
  <si>
    <t>Задвижка поворотная межфланцевая</t>
  </si>
  <si>
    <t>Цены</t>
  </si>
  <si>
    <r>
      <t>Тmax 150</t>
    </r>
    <r>
      <rPr>
        <i/>
        <vertAlign val="superscript"/>
        <sz val="10"/>
        <rFont val="Arial Cyr"/>
        <family val="2"/>
      </rPr>
      <t>0</t>
    </r>
    <r>
      <rPr>
        <i/>
        <sz val="10"/>
        <rFont val="Arial Cyr"/>
        <family val="2"/>
      </rPr>
      <t>C , PN 16</t>
    </r>
  </si>
  <si>
    <r>
      <t>Тmax 130</t>
    </r>
    <r>
      <rPr>
        <i/>
        <vertAlign val="superscript"/>
        <sz val="10"/>
        <rFont val="Arial Cyr"/>
        <family val="2"/>
      </rPr>
      <t>0</t>
    </r>
    <r>
      <rPr>
        <i/>
        <sz val="10"/>
        <rFont val="Arial Cyr"/>
        <family val="2"/>
      </rPr>
      <t>C , PN 16</t>
    </r>
  </si>
  <si>
    <t>подпружиненные</t>
  </si>
  <si>
    <t>(грн. с НДС)</t>
  </si>
  <si>
    <t xml:space="preserve">                                    Действует гибкая система скидок !</t>
  </si>
  <si>
    <r>
      <t>Tmax 150</t>
    </r>
    <r>
      <rPr>
        <i/>
        <vertAlign val="superscript"/>
        <sz val="10"/>
        <rFont val="Arial Cyr"/>
        <family val="2"/>
      </rPr>
      <t>0</t>
    </r>
    <r>
      <rPr>
        <i/>
        <sz val="10"/>
        <rFont val="Arial Cyr"/>
        <family val="2"/>
      </rPr>
      <t>C , PN 16</t>
    </r>
  </si>
  <si>
    <r>
      <t>Tmax 300</t>
    </r>
    <r>
      <rPr>
        <i/>
        <vertAlign val="superscript"/>
        <sz val="10"/>
        <rFont val="Arial Cyr"/>
        <family val="2"/>
      </rPr>
      <t>0</t>
    </r>
    <r>
      <rPr>
        <i/>
        <sz val="10"/>
        <rFont val="Arial Cyr"/>
        <family val="2"/>
      </rPr>
      <t>C , PN 16</t>
    </r>
  </si>
  <si>
    <t>UR</t>
  </si>
  <si>
    <t>VB-N</t>
  </si>
  <si>
    <t>Резьба</t>
  </si>
  <si>
    <t>Кран шаровый в/в</t>
  </si>
  <si>
    <t>1/2"</t>
  </si>
  <si>
    <r>
      <t>Tmax 150</t>
    </r>
    <r>
      <rPr>
        <i/>
        <vertAlign val="superscript"/>
        <sz val="10"/>
        <rFont val="Arial Cyr"/>
        <family val="2"/>
      </rPr>
      <t>0</t>
    </r>
    <r>
      <rPr>
        <i/>
        <sz val="10"/>
        <rFont val="Arial Cyr"/>
        <family val="2"/>
      </rPr>
      <t>C , PN 25</t>
    </r>
  </si>
  <si>
    <t>3/4"</t>
  </si>
  <si>
    <t>1"</t>
  </si>
  <si>
    <t>1 1/4"</t>
  </si>
  <si>
    <t>1 1/2"</t>
  </si>
  <si>
    <t>2"</t>
  </si>
  <si>
    <t>Кран шаровый в/н</t>
  </si>
  <si>
    <t>Кран шаровый газовый в/в</t>
  </si>
  <si>
    <t>707+710</t>
  </si>
  <si>
    <t>Кран Маевского</t>
  </si>
  <si>
    <t>61-102-010</t>
  </si>
  <si>
    <t>Кран шаровый стальной приварной</t>
  </si>
  <si>
    <t>61-102-015</t>
  </si>
  <si>
    <r>
      <t>Тmax 200</t>
    </r>
    <r>
      <rPr>
        <i/>
        <vertAlign val="superscript"/>
        <sz val="10"/>
        <rFont val="Arial Cyr"/>
        <family val="2"/>
      </rPr>
      <t>0</t>
    </r>
    <r>
      <rPr>
        <i/>
        <sz val="10"/>
        <rFont val="Arial Cyr"/>
        <family val="2"/>
      </rPr>
      <t>C , PN 40</t>
    </r>
  </si>
  <si>
    <t>64-102-020</t>
  </si>
  <si>
    <t>64-102-025</t>
  </si>
  <si>
    <t>64-102-032</t>
  </si>
  <si>
    <t>64-102-040</t>
  </si>
  <si>
    <t>64-102-050</t>
  </si>
  <si>
    <t>64-102-065</t>
  </si>
  <si>
    <t>64-102-080</t>
  </si>
  <si>
    <r>
      <t>Тmax 200</t>
    </r>
    <r>
      <rPr>
        <i/>
        <vertAlign val="superscript"/>
        <sz val="10"/>
        <rFont val="Arial Cyr"/>
        <family val="2"/>
      </rPr>
      <t>0</t>
    </r>
    <r>
      <rPr>
        <i/>
        <sz val="10"/>
        <rFont val="Arial Cyr"/>
        <family val="2"/>
      </rPr>
      <t>C , PN 25</t>
    </r>
  </si>
  <si>
    <t>64-102-100</t>
  </si>
  <si>
    <t>61-102-125</t>
  </si>
  <si>
    <t>61-102-150</t>
  </si>
  <si>
    <t>61-102-200</t>
  </si>
  <si>
    <t>Кран шаровый стальной фланцевый</t>
  </si>
  <si>
    <t>61-103-015</t>
  </si>
  <si>
    <r>
      <t>Тmax 200</t>
    </r>
    <r>
      <rPr>
        <i/>
        <vertAlign val="superscript"/>
        <sz val="10"/>
        <rFont val="Arial Cyr"/>
        <family val="2"/>
      </rPr>
      <t>0</t>
    </r>
    <r>
      <rPr>
        <i/>
        <sz val="10"/>
        <rFont val="Arial Cyr"/>
        <family val="2"/>
      </rPr>
      <t>C , PN 16</t>
    </r>
  </si>
  <si>
    <t>64-103-020</t>
  </si>
  <si>
    <t>64-103-025</t>
  </si>
  <si>
    <t>64-103-032</t>
  </si>
  <si>
    <t>64-103-040</t>
  </si>
  <si>
    <t>64-103-050</t>
  </si>
  <si>
    <t>64-103-065</t>
  </si>
  <si>
    <t>64-103-080</t>
  </si>
  <si>
    <t>64-103-100</t>
  </si>
  <si>
    <t>61-103-125</t>
  </si>
  <si>
    <t>61-103-150</t>
  </si>
  <si>
    <t>61-103-200</t>
  </si>
  <si>
    <t>(USD с НДС)</t>
  </si>
  <si>
    <t>Цены(USD с НДС)</t>
  </si>
  <si>
    <t>106,37 грн</t>
  </si>
  <si>
    <t>119,66 грн</t>
  </si>
  <si>
    <t>070T</t>
  </si>
  <si>
    <t xml:space="preserve">          Наименование</t>
  </si>
  <si>
    <r>
      <t>Тmax 150</t>
    </r>
    <r>
      <rPr>
        <i/>
        <vertAlign val="superscript"/>
        <sz val="10"/>
        <rFont val="Arial Cyr"/>
        <family val="2"/>
      </rPr>
      <t>0</t>
    </r>
    <r>
      <rPr>
        <i/>
        <sz val="10"/>
        <rFont val="Arial Cyr"/>
        <family val="2"/>
      </rPr>
      <t>C , PN 40</t>
    </r>
  </si>
  <si>
    <r>
      <t>Тmax 150</t>
    </r>
    <r>
      <rPr>
        <i/>
        <vertAlign val="superscript"/>
        <sz val="10"/>
        <rFont val="Arial Cyr"/>
        <family val="2"/>
      </rPr>
      <t>0</t>
    </r>
    <r>
      <rPr>
        <i/>
        <sz val="10"/>
        <rFont val="Arial Cyr"/>
        <family val="2"/>
      </rPr>
      <t>C , PN 30</t>
    </r>
  </si>
  <si>
    <t xml:space="preserve">Фильтры осадочные </t>
  </si>
  <si>
    <t xml:space="preserve">муфтовые </t>
  </si>
  <si>
    <t>Клапаны обратные</t>
  </si>
  <si>
    <t xml:space="preserve"> муфтовые</t>
  </si>
  <si>
    <r>
      <t>Тmax 90</t>
    </r>
    <r>
      <rPr>
        <i/>
        <vertAlign val="superscript"/>
        <sz val="10"/>
        <rFont val="Arial Cyr"/>
        <family val="2"/>
      </rPr>
      <t>0</t>
    </r>
    <r>
      <rPr>
        <i/>
        <sz val="10"/>
        <rFont val="Arial Cyr"/>
        <family val="2"/>
      </rPr>
      <t>C , PN 16</t>
    </r>
  </si>
  <si>
    <t>229А</t>
  </si>
  <si>
    <t>Вентиль запорный фланцевый</t>
  </si>
  <si>
    <r>
      <t>Tmax 110</t>
    </r>
    <r>
      <rPr>
        <i/>
        <vertAlign val="superscript"/>
        <sz val="10"/>
        <rFont val="Arial Cyr"/>
        <family val="2"/>
      </rPr>
      <t>0</t>
    </r>
    <r>
      <rPr>
        <i/>
        <sz val="10"/>
        <rFont val="Arial Cyr"/>
        <family val="2"/>
      </rPr>
      <t>C , PN 16</t>
    </r>
  </si>
  <si>
    <t>АВ-Е</t>
  </si>
  <si>
    <t>муфтовая</t>
  </si>
  <si>
    <t>АВ-G</t>
  </si>
  <si>
    <t>090</t>
  </si>
  <si>
    <t>091</t>
  </si>
  <si>
    <t>100</t>
  </si>
  <si>
    <r>
      <t>AVTB (20-60</t>
    </r>
    <r>
      <rPr>
        <b/>
        <i/>
        <vertAlign val="superscript"/>
        <sz val="10"/>
        <rFont val="Arial Cyr"/>
        <family val="0"/>
      </rPr>
      <t>о</t>
    </r>
    <r>
      <rPr>
        <b/>
        <i/>
        <sz val="10"/>
        <rFont val="Arial Cyr"/>
        <family val="2"/>
      </rPr>
      <t>С), рез.</t>
    </r>
  </si>
  <si>
    <t>VG/ AVT, рез.</t>
  </si>
  <si>
    <t>VGF/ AVT, фл.</t>
  </si>
  <si>
    <t xml:space="preserve">AVD, рез. фл. </t>
  </si>
  <si>
    <t>AFD/VFG2 **  (3-12 bar)</t>
  </si>
  <si>
    <t>AFA/VFG2**  (3-11 bar)</t>
  </si>
  <si>
    <t>AFP-9/VFG2**  (1-6 bar)</t>
  </si>
  <si>
    <t>*Медная импульсная трубка к регуляторам давления   Ду 6мм –32 EUR,** Ду 10мм –40 EUR</t>
  </si>
  <si>
    <t>VF-2, фланец</t>
  </si>
  <si>
    <t>HRВ-3, резьба</t>
  </si>
  <si>
    <t>AMV25</t>
  </si>
  <si>
    <t>AMV35</t>
  </si>
  <si>
    <t>623</t>
  </si>
  <si>
    <t>1808</t>
  </si>
  <si>
    <t>1862</t>
  </si>
  <si>
    <t>3785</t>
  </si>
  <si>
    <t>3988</t>
  </si>
  <si>
    <t>311</t>
  </si>
  <si>
    <t>338</t>
  </si>
  <si>
    <t>340</t>
  </si>
  <si>
    <t>384</t>
  </si>
  <si>
    <t>374</t>
  </si>
  <si>
    <t>431</t>
  </si>
  <si>
    <t>416</t>
  </si>
  <si>
    <t>490</t>
  </si>
  <si>
    <t>521</t>
  </si>
  <si>
    <t>611</t>
  </si>
  <si>
    <t>591</t>
  </si>
  <si>
    <t>702</t>
  </si>
  <si>
    <t>375</t>
  </si>
  <si>
    <t>497</t>
  </si>
  <si>
    <t>815</t>
  </si>
  <si>
    <t>1888</t>
  </si>
  <si>
    <t>2266</t>
  </si>
  <si>
    <t>3721</t>
  </si>
  <si>
    <t>3948</t>
  </si>
  <si>
    <t>265</t>
  </si>
  <si>
    <t>320</t>
  </si>
  <si>
    <t>272</t>
  </si>
  <si>
    <t>336</t>
  </si>
  <si>
    <t>301</t>
  </si>
  <si>
    <t>364</t>
  </si>
  <si>
    <t>359</t>
  </si>
  <si>
    <t>422</t>
  </si>
  <si>
    <t>451</t>
  </si>
  <si>
    <t>547</t>
  </si>
  <si>
    <t>607</t>
  </si>
  <si>
    <t>676</t>
  </si>
  <si>
    <t>119</t>
  </si>
  <si>
    <t>146</t>
  </si>
  <si>
    <t>155</t>
  </si>
  <si>
    <t>219</t>
  </si>
  <si>
    <t>504</t>
  </si>
  <si>
    <t>299</t>
  </si>
  <si>
    <t>232</t>
  </si>
  <si>
    <t>403</t>
  </si>
  <si>
    <t>519</t>
  </si>
  <si>
    <t>645</t>
  </si>
  <si>
    <t>127</t>
  </si>
  <si>
    <t>136</t>
  </si>
  <si>
    <t>142</t>
  </si>
  <si>
    <t>166</t>
  </si>
  <si>
    <t>178</t>
  </si>
  <si>
    <t>204</t>
  </si>
  <si>
    <t>369</t>
  </si>
  <si>
    <t>471</t>
  </si>
  <si>
    <t>589</t>
  </si>
  <si>
    <t>130</t>
  </si>
  <si>
    <t>208</t>
  </si>
  <si>
    <t>481</t>
  </si>
  <si>
    <t>758</t>
  </si>
  <si>
    <t>322</t>
  </si>
  <si>
    <r>
      <t xml:space="preserve">Автоматический регулятор перепада давления   DA 516 </t>
    </r>
    <r>
      <rPr>
        <i/>
        <sz val="10"/>
        <rFont val="Arial Cyr"/>
        <family val="2"/>
      </rPr>
      <t>с настраиваемым перепадом давления, монтаж на обратном трубопроводе</t>
    </r>
    <r>
      <rPr>
        <b/>
        <i/>
        <sz val="10"/>
        <rFont val="Arial Cyr"/>
        <family val="2"/>
      </rPr>
      <t xml:space="preserve">                               </t>
    </r>
    <r>
      <rPr>
        <i/>
        <sz val="10"/>
        <rFont val="Arial Cyr"/>
        <family val="2"/>
      </rPr>
      <t xml:space="preserve">Tmax140 </t>
    </r>
    <r>
      <rPr>
        <i/>
        <vertAlign val="superscript"/>
        <sz val="10"/>
        <rFont val="Arial Cyr"/>
        <family val="0"/>
      </rPr>
      <t>о</t>
    </r>
    <r>
      <rPr>
        <i/>
        <sz val="10"/>
        <rFont val="Arial Cyr"/>
        <family val="2"/>
      </rPr>
      <t xml:space="preserve">C, PN 16 (25) </t>
    </r>
  </si>
  <si>
    <r>
      <t xml:space="preserve">Автоматический регулятор перепада давления   DA 616                                                                         </t>
    </r>
    <r>
      <rPr>
        <i/>
        <sz val="10"/>
        <rFont val="Arial Cyr"/>
        <family val="2"/>
      </rPr>
      <t xml:space="preserve">Tmax150 </t>
    </r>
    <r>
      <rPr>
        <i/>
        <vertAlign val="superscript"/>
        <sz val="10"/>
        <rFont val="Arial Cyr"/>
        <family val="0"/>
      </rPr>
      <t>о</t>
    </r>
    <r>
      <rPr>
        <i/>
        <sz val="10"/>
        <rFont val="Arial Cyr"/>
        <family val="2"/>
      </rPr>
      <t xml:space="preserve">C, PN 25 </t>
    </r>
  </si>
  <si>
    <r>
      <t xml:space="preserve">Автоматический регулятор давления (после себя)                                                   RD 102V (резьба)                                                                                                     RD 103V (фланец)                                 </t>
    </r>
    <r>
      <rPr>
        <i/>
        <sz val="10"/>
        <rFont val="Arial Cyr"/>
        <family val="0"/>
      </rPr>
      <t xml:space="preserve">                                  Tmax130 </t>
    </r>
    <r>
      <rPr>
        <i/>
        <vertAlign val="superscript"/>
        <sz val="10"/>
        <rFont val="Arial Cyr"/>
        <family val="0"/>
      </rPr>
      <t>о</t>
    </r>
    <r>
      <rPr>
        <i/>
        <sz val="10"/>
        <rFont val="Arial Cyr"/>
        <family val="0"/>
      </rPr>
      <t xml:space="preserve">C, PN 16 </t>
    </r>
  </si>
  <si>
    <t>162</t>
  </si>
  <si>
    <t>103</t>
  </si>
  <si>
    <t>177</t>
  </si>
  <si>
    <t>198</t>
  </si>
  <si>
    <t>AB-QM с изм.н</t>
  </si>
  <si>
    <t>121</t>
  </si>
  <si>
    <t>149</t>
  </si>
  <si>
    <t>165</t>
  </si>
  <si>
    <t>AB-QM б изм.н</t>
  </si>
  <si>
    <t>101</t>
  </si>
  <si>
    <t>109</t>
  </si>
  <si>
    <t>154</t>
  </si>
  <si>
    <t>35</t>
  </si>
  <si>
    <t>Ручной балансировочный клапан</t>
  </si>
  <si>
    <t>MSV-B</t>
  </si>
  <si>
    <t>51</t>
  </si>
  <si>
    <t>69</t>
  </si>
  <si>
    <t>78</t>
  </si>
  <si>
    <t>137</t>
  </si>
  <si>
    <t>463</t>
  </si>
  <si>
    <t>668</t>
  </si>
  <si>
    <t>908</t>
  </si>
  <si>
    <t>MSV-S</t>
  </si>
  <si>
    <t>17</t>
  </si>
  <si>
    <t>19</t>
  </si>
  <si>
    <t>129</t>
  </si>
  <si>
    <t>23</t>
  </si>
  <si>
    <t>134</t>
  </si>
  <si>
    <t>58</t>
  </si>
  <si>
    <t>167</t>
  </si>
  <si>
    <t>212</t>
  </si>
  <si>
    <t>956</t>
  </si>
  <si>
    <t>1113</t>
  </si>
  <si>
    <t>1273</t>
  </si>
  <si>
    <t>76</t>
  </si>
  <si>
    <t>STAD б/дрнж</t>
  </si>
  <si>
    <t>STAD с/дрнж</t>
  </si>
  <si>
    <t>224</t>
  </si>
  <si>
    <t>674</t>
  </si>
  <si>
    <t>876</t>
  </si>
  <si>
    <r>
      <t xml:space="preserve">Седельный регулирующий двухходовый  клапан   СV 216 RGA, </t>
    </r>
    <r>
      <rPr>
        <i/>
        <sz val="10"/>
        <rFont val="Arial Cyr"/>
        <family val="2"/>
      </rPr>
      <t xml:space="preserve">резьба                                                    </t>
    </r>
    <r>
      <rPr>
        <b/>
        <i/>
        <sz val="10"/>
        <rFont val="Arial Cyr"/>
        <family val="2"/>
      </rPr>
      <t>СV 216 GG</t>
    </r>
    <r>
      <rPr>
        <i/>
        <sz val="10"/>
        <rFont val="Arial Cyr"/>
        <family val="2"/>
      </rPr>
      <t xml:space="preserve">, фланец                                                   Tmax150 </t>
    </r>
    <r>
      <rPr>
        <i/>
        <vertAlign val="superscript"/>
        <sz val="10"/>
        <rFont val="Arial Cyr"/>
        <family val="0"/>
      </rPr>
      <t>о</t>
    </r>
    <r>
      <rPr>
        <i/>
        <sz val="10"/>
        <rFont val="Arial Cyr"/>
        <family val="2"/>
      </rPr>
      <t xml:space="preserve">C, PN 16 </t>
    </r>
  </si>
  <si>
    <r>
      <t xml:space="preserve">Седельный регулирующий трёхходовый  клапан               СV 316 RGA, </t>
    </r>
    <r>
      <rPr>
        <i/>
        <sz val="10"/>
        <rFont val="Arial Cyr"/>
        <family val="2"/>
      </rPr>
      <t xml:space="preserve">резьба                                                   </t>
    </r>
    <r>
      <rPr>
        <b/>
        <i/>
        <sz val="10"/>
        <rFont val="Arial Cyr"/>
        <family val="2"/>
      </rPr>
      <t>СV 316 GG</t>
    </r>
    <r>
      <rPr>
        <i/>
        <sz val="10"/>
        <rFont val="Arial Cyr"/>
        <family val="2"/>
      </rPr>
      <t xml:space="preserve">, фланец                                              Tmax150 </t>
    </r>
    <r>
      <rPr>
        <i/>
        <vertAlign val="superscript"/>
        <sz val="10"/>
        <rFont val="Arial Cyr"/>
        <family val="0"/>
      </rPr>
      <t>о</t>
    </r>
    <r>
      <rPr>
        <i/>
        <sz val="10"/>
        <rFont val="Arial Cyr"/>
        <family val="2"/>
      </rPr>
      <t xml:space="preserve">C, PN 16 </t>
    </r>
  </si>
  <si>
    <r>
      <t>Смесительный трёхходовый  клапан GMMD</t>
    </r>
    <r>
      <rPr>
        <i/>
        <sz val="10"/>
        <rFont val="Arial Cyr"/>
        <family val="2"/>
      </rPr>
      <t xml:space="preserve">, резьба Tmax110 </t>
    </r>
    <r>
      <rPr>
        <i/>
        <vertAlign val="superscript"/>
        <sz val="10"/>
        <rFont val="Arial Cyr"/>
        <family val="0"/>
      </rPr>
      <t>о</t>
    </r>
    <r>
      <rPr>
        <i/>
        <sz val="10"/>
        <rFont val="Arial Cyr"/>
        <family val="2"/>
      </rPr>
      <t xml:space="preserve">C, PN 10 </t>
    </r>
  </si>
  <si>
    <t>Регуляторы BELIMO Automation (Швейцария)</t>
  </si>
  <si>
    <t>Седельные регулирующие клапаны с электроприводами</t>
  </si>
  <si>
    <t>DN мм</t>
  </si>
  <si>
    <r>
      <t>Kvs,            м</t>
    </r>
    <r>
      <rPr>
        <b/>
        <vertAlign val="superscript"/>
        <sz val="11"/>
        <rFont val="Arial Cyr"/>
        <family val="2"/>
      </rPr>
      <t>3</t>
    </r>
    <r>
      <rPr>
        <b/>
        <sz val="11"/>
        <rFont val="Arial Cyr"/>
        <family val="2"/>
      </rPr>
      <t>/ч</t>
    </r>
  </si>
  <si>
    <t xml:space="preserve">Двухходовой                        </t>
  </si>
  <si>
    <t xml:space="preserve">Трехходовой    </t>
  </si>
  <si>
    <r>
      <t>Двухходовой/трехходовой, серии H...B</t>
    </r>
    <r>
      <rPr>
        <i/>
        <sz val="10"/>
        <rFont val="Arial Cyr"/>
        <family val="0"/>
      </rPr>
      <t xml:space="preserve"> наружная резьба,  бронза,  PN16,  среда регулирования: вода, этиленгликоль (50%) до t=120 </t>
    </r>
    <r>
      <rPr>
        <i/>
        <vertAlign val="superscript"/>
        <sz val="10"/>
        <rFont val="Arial Cyr"/>
        <family val="0"/>
      </rPr>
      <t>0</t>
    </r>
    <r>
      <rPr>
        <i/>
        <sz val="10"/>
        <rFont val="Arial Cyr"/>
        <family val="0"/>
      </rPr>
      <t xml:space="preserve">C    </t>
    </r>
  </si>
  <si>
    <t>H411B</t>
  </si>
  <si>
    <t>H511B</t>
  </si>
  <si>
    <t>H412B</t>
  </si>
  <si>
    <t>H512B</t>
  </si>
  <si>
    <t>H413B</t>
  </si>
  <si>
    <t>H513B</t>
  </si>
  <si>
    <t>H414B</t>
  </si>
  <si>
    <t>H514B</t>
  </si>
  <si>
    <t>H415B</t>
  </si>
  <si>
    <t>H515B</t>
  </si>
  <si>
    <t>H420B</t>
  </si>
  <si>
    <t>H520B</t>
  </si>
  <si>
    <t>H425B</t>
  </si>
  <si>
    <t>H525B</t>
  </si>
  <si>
    <t>H432B</t>
  </si>
  <si>
    <t>H532B</t>
  </si>
  <si>
    <t>H440B</t>
  </si>
  <si>
    <t>H540B</t>
  </si>
  <si>
    <t>H450B</t>
  </si>
  <si>
    <t>H550B</t>
  </si>
  <si>
    <r>
      <t>Двухходовой/трехходовой, серии H...B</t>
    </r>
    <r>
      <rPr>
        <i/>
        <sz val="10"/>
        <rFont val="Arial Cyr"/>
        <family val="0"/>
      </rPr>
      <t xml:space="preserve"> фланцевое исполнение, чугун,  PN16,  среда регулирования: вода, этиленгликоль (50%) до t=120 </t>
    </r>
    <r>
      <rPr>
        <i/>
        <vertAlign val="superscript"/>
        <sz val="10"/>
        <rFont val="Arial Cyr"/>
        <family val="0"/>
      </rPr>
      <t>0</t>
    </r>
    <r>
      <rPr>
        <i/>
        <sz val="10"/>
        <rFont val="Arial Cyr"/>
        <family val="0"/>
      </rPr>
      <t xml:space="preserve">C    </t>
    </r>
  </si>
  <si>
    <t>H611N</t>
  </si>
  <si>
    <t>H711N</t>
  </si>
  <si>
    <t>H612N</t>
  </si>
  <si>
    <t>H712N</t>
  </si>
  <si>
    <t>H613N</t>
  </si>
  <si>
    <t>H713N</t>
  </si>
  <si>
    <t>H614N</t>
  </si>
  <si>
    <t>H714N</t>
  </si>
  <si>
    <t>H615N</t>
  </si>
  <si>
    <t>H715N</t>
  </si>
  <si>
    <t>H620N</t>
  </si>
  <si>
    <t>H720N</t>
  </si>
  <si>
    <t>H625N</t>
  </si>
  <si>
    <t>H725N</t>
  </si>
  <si>
    <t>H632N</t>
  </si>
  <si>
    <t>H732N</t>
  </si>
  <si>
    <t>H640N</t>
  </si>
  <si>
    <t>H740N</t>
  </si>
  <si>
    <t>H650N</t>
  </si>
  <si>
    <t>H750N</t>
  </si>
  <si>
    <t>H664N</t>
  </si>
  <si>
    <t>H764N</t>
  </si>
  <si>
    <t>H679N</t>
  </si>
  <si>
    <t>H779N</t>
  </si>
  <si>
    <t>H665N</t>
  </si>
  <si>
    <t>H765N</t>
  </si>
  <si>
    <t>H680N</t>
  </si>
  <si>
    <t>H780N</t>
  </si>
  <si>
    <t>H6100N</t>
  </si>
  <si>
    <t>H7100N</t>
  </si>
  <si>
    <t>H7125N</t>
  </si>
  <si>
    <t>H7150N</t>
  </si>
  <si>
    <t xml:space="preserve">Электропривода для седельных клапанов </t>
  </si>
  <si>
    <t>Тип привода</t>
  </si>
  <si>
    <t xml:space="preserve">Фактическое усилие  </t>
  </si>
  <si>
    <t>Цена                          (EUR с НДС)</t>
  </si>
  <si>
    <t>NVD230-3</t>
  </si>
  <si>
    <t>3х-точечное                 управление 230 V</t>
  </si>
  <si>
    <t>500 Н</t>
  </si>
  <si>
    <t>NV230-3</t>
  </si>
  <si>
    <t>1000 Н</t>
  </si>
  <si>
    <t>AV230-3</t>
  </si>
  <si>
    <t>2000 Н</t>
  </si>
  <si>
    <t>NV24-3</t>
  </si>
  <si>
    <t>3х-точечное                 управление 24 V</t>
  </si>
  <si>
    <t>AV24-3</t>
  </si>
  <si>
    <t>NVD24-SR</t>
  </si>
  <si>
    <t>Аналоговое управление 0-10 V,        0-20 mA  24 V</t>
  </si>
  <si>
    <t>NV24-MFT</t>
  </si>
  <si>
    <t>NVY24-MFT</t>
  </si>
  <si>
    <t>NVG24-MFT</t>
  </si>
  <si>
    <t>1600 Н</t>
  </si>
  <si>
    <t>AV24-MFT</t>
  </si>
  <si>
    <t>2500 Н</t>
  </si>
  <si>
    <t>AVY24-MFT</t>
  </si>
  <si>
    <t>NVF24-MFT</t>
  </si>
  <si>
    <r>
      <t>Аналогов., 3х-точеч.                       возврат.пружина</t>
    </r>
    <r>
      <rPr>
        <sz val="9"/>
        <rFont val="Arial CYR"/>
        <family val="2"/>
      </rPr>
      <t>, 24V</t>
    </r>
  </si>
  <si>
    <t>NVF24-MFT-E</t>
  </si>
  <si>
    <t>Адаптер UNV для приводов серии NV</t>
  </si>
  <si>
    <t>Штуцеры для клапанов серий H4…B, H5…B</t>
  </si>
  <si>
    <t>EUR с НДС</t>
  </si>
  <si>
    <t>ZH4515</t>
  </si>
  <si>
    <t>ZH4532</t>
  </si>
  <si>
    <t>11</t>
  </si>
  <si>
    <t>ZH4520</t>
  </si>
  <si>
    <t>6</t>
  </si>
  <si>
    <t>ZH4540</t>
  </si>
  <si>
    <t>14</t>
  </si>
  <si>
    <t>ZH4525</t>
  </si>
  <si>
    <t>7</t>
  </si>
  <si>
    <t>ZH4550</t>
  </si>
  <si>
    <t>18</t>
  </si>
  <si>
    <t xml:space="preserve">Цены </t>
  </si>
  <si>
    <t>115</t>
  </si>
  <si>
    <r>
      <t>Тmax 120</t>
    </r>
    <r>
      <rPr>
        <i/>
        <vertAlign val="superscript"/>
        <sz val="10"/>
        <rFont val="Arial Cyr"/>
        <family val="2"/>
      </rPr>
      <t>0</t>
    </r>
    <r>
      <rPr>
        <i/>
        <sz val="10"/>
        <rFont val="Arial Cyr"/>
        <family val="2"/>
      </rPr>
      <t>C , PN 16</t>
    </r>
  </si>
  <si>
    <t>Действует гибкая система скидок !</t>
  </si>
  <si>
    <t>с переходником-"американка"</t>
  </si>
  <si>
    <t>в комплекте с обр. клапаном</t>
  </si>
  <si>
    <t>со спуском воздуха</t>
  </si>
  <si>
    <t>098</t>
  </si>
  <si>
    <t xml:space="preserve"> Действует гибкая система скидок !</t>
  </si>
  <si>
    <t>2550</t>
  </si>
  <si>
    <t>2140</t>
  </si>
  <si>
    <t>полнопроходной</t>
  </si>
  <si>
    <t>Киев, ул. Новозабарская, 20</t>
  </si>
  <si>
    <t>Тел./факс: (044)501-44-70, 501-44-71</t>
  </si>
  <si>
    <t>e-mail: evolux@ukr.net</t>
  </si>
  <si>
    <t>(EUR с НДС)</t>
  </si>
  <si>
    <t>R215</t>
  </si>
  <si>
    <t>R220</t>
  </si>
  <si>
    <r>
      <t>Тmax 110</t>
    </r>
    <r>
      <rPr>
        <i/>
        <vertAlign val="superscript"/>
        <sz val="10"/>
        <rFont val="Arial Cyr"/>
        <family val="2"/>
      </rPr>
      <t>0</t>
    </r>
    <r>
      <rPr>
        <i/>
        <sz val="10"/>
        <rFont val="Arial Cyr"/>
        <family val="2"/>
      </rPr>
      <t>C , PN 16</t>
    </r>
  </si>
  <si>
    <t>R225</t>
  </si>
  <si>
    <t>R240</t>
  </si>
  <si>
    <t>R250</t>
  </si>
  <si>
    <t>R212</t>
  </si>
  <si>
    <t>R218</t>
  </si>
  <si>
    <t>R223</t>
  </si>
  <si>
    <t>R231</t>
  </si>
  <si>
    <t>R239</t>
  </si>
  <si>
    <t>R249</t>
  </si>
  <si>
    <t>R315</t>
  </si>
  <si>
    <t>R320</t>
  </si>
  <si>
    <t>R325</t>
  </si>
  <si>
    <t>R340</t>
  </si>
  <si>
    <t>R350</t>
  </si>
  <si>
    <t>R312</t>
  </si>
  <si>
    <t>R318</t>
  </si>
  <si>
    <t>R323</t>
  </si>
  <si>
    <t>R331</t>
  </si>
  <si>
    <t>R338</t>
  </si>
  <si>
    <t>R348</t>
  </si>
  <si>
    <t>ООО"ЭВОЛЮКС"</t>
  </si>
  <si>
    <t>UR-SY</t>
  </si>
  <si>
    <t>(исполнение с приводом SY)</t>
  </si>
  <si>
    <t>629,00 грн</t>
  </si>
  <si>
    <t>время закрытия 13-26с</t>
  </si>
  <si>
    <t>Давление</t>
  </si>
  <si>
    <t>МП</t>
  </si>
  <si>
    <t>Манометр общетехнический</t>
  </si>
  <si>
    <t>0,1 Мпа</t>
  </si>
  <si>
    <t>Комплект с переходником на 1/2"</t>
  </si>
  <si>
    <t>0,4 Мпа</t>
  </si>
  <si>
    <t>Клас точности 1,5</t>
  </si>
  <si>
    <t>0,6 Мпа</t>
  </si>
  <si>
    <t>1,0 Мпа</t>
  </si>
  <si>
    <t>1,6 Мпа</t>
  </si>
  <si>
    <t>2,5 Мпа</t>
  </si>
  <si>
    <t>Тип</t>
  </si>
  <si>
    <t>Давления</t>
  </si>
  <si>
    <t>Температуры</t>
  </si>
  <si>
    <t>ТМ</t>
  </si>
  <si>
    <t>Термоманометр</t>
  </si>
  <si>
    <t>0,6 МПа</t>
  </si>
  <si>
    <r>
      <t>120</t>
    </r>
    <r>
      <rPr>
        <b/>
        <vertAlign val="superscript"/>
        <sz val="10"/>
        <rFont val="Arial Cyr"/>
        <family val="2"/>
      </rPr>
      <t>0</t>
    </r>
    <r>
      <rPr>
        <b/>
        <sz val="10"/>
        <rFont val="Arial Cyr"/>
        <family val="2"/>
      </rPr>
      <t>С</t>
    </r>
  </si>
  <si>
    <t>Присоединение 1/2"</t>
  </si>
  <si>
    <t>1,0 МПа</t>
  </si>
  <si>
    <t>Тыльное</t>
  </si>
  <si>
    <t>1,6 МПа</t>
  </si>
  <si>
    <r>
      <t>150</t>
    </r>
    <r>
      <rPr>
        <b/>
        <vertAlign val="superscript"/>
        <sz val="10"/>
        <rFont val="Arial Cyr"/>
        <family val="2"/>
      </rPr>
      <t>0</t>
    </r>
    <r>
      <rPr>
        <b/>
        <sz val="10"/>
        <rFont val="Arial Cyr"/>
        <family val="2"/>
      </rPr>
      <t>С</t>
    </r>
  </si>
  <si>
    <t>Радиальное</t>
  </si>
  <si>
    <t>Номинальный</t>
  </si>
  <si>
    <r>
      <t>расход,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/час</t>
    </r>
  </si>
  <si>
    <t>Е-T QN 2,5/40</t>
  </si>
  <si>
    <t>Резьбовый</t>
  </si>
  <si>
    <t>WPD50/50</t>
  </si>
  <si>
    <t>WPD65/50</t>
  </si>
  <si>
    <t>WPD80/50</t>
  </si>
  <si>
    <t>WPD100/50</t>
  </si>
  <si>
    <t>Фланцевый</t>
  </si>
  <si>
    <t>WPD125/50</t>
  </si>
  <si>
    <t>WPD150/50</t>
  </si>
  <si>
    <t>WPD200/50</t>
  </si>
  <si>
    <t>Е-T QN 2,5/90</t>
  </si>
  <si>
    <t>M-T QN3,5/AN90</t>
  </si>
  <si>
    <t>M-T QN6/AN90</t>
  </si>
  <si>
    <t>M-T QN10/AN90</t>
  </si>
  <si>
    <t>WPD50/150</t>
  </si>
  <si>
    <t>WPD65/150</t>
  </si>
  <si>
    <t>WPD80/150</t>
  </si>
  <si>
    <t>WPD100/150</t>
  </si>
  <si>
    <t>WPD125/150</t>
  </si>
  <si>
    <t>WPD150/150</t>
  </si>
  <si>
    <t>WPD200/150</t>
  </si>
  <si>
    <t>111</t>
  </si>
  <si>
    <t>Штуцер к водосчетчику</t>
  </si>
  <si>
    <t>Верхн.</t>
  </si>
  <si>
    <t>Нижн.</t>
  </si>
  <si>
    <t>Температура</t>
  </si>
  <si>
    <t>часть</t>
  </si>
  <si>
    <r>
      <t>0</t>
    </r>
    <r>
      <rPr>
        <b/>
        <sz val="10"/>
        <rFont val="Arial Cyr"/>
        <family val="2"/>
      </rPr>
      <t>С</t>
    </r>
  </si>
  <si>
    <t>Термометр спиртовой</t>
  </si>
  <si>
    <t>-35..+50</t>
  </si>
  <si>
    <t>технический</t>
  </si>
  <si>
    <t>0..+100</t>
  </si>
  <si>
    <t>0..+150</t>
  </si>
  <si>
    <t>ТТЖ</t>
  </si>
  <si>
    <t>прямой</t>
  </si>
  <si>
    <t>0..+200</t>
  </si>
  <si>
    <t>-50..+50</t>
  </si>
  <si>
    <t>ОТП</t>
  </si>
  <si>
    <t>Оправа</t>
  </si>
  <si>
    <t>прямая</t>
  </si>
  <si>
    <t>(EURO с НДС)</t>
  </si>
  <si>
    <t>563V</t>
  </si>
  <si>
    <t xml:space="preserve">Цена </t>
  </si>
  <si>
    <r>
      <t>Тmax 250</t>
    </r>
    <r>
      <rPr>
        <i/>
        <vertAlign val="superscript"/>
        <sz val="10"/>
        <rFont val="Arial Cyr"/>
        <family val="2"/>
      </rPr>
      <t>0</t>
    </r>
    <r>
      <rPr>
        <i/>
        <sz val="10"/>
        <rFont val="Arial Cyr"/>
        <family val="2"/>
      </rPr>
      <t>C , PN 40</t>
    </r>
  </si>
  <si>
    <r>
      <t>Тmax 250</t>
    </r>
    <r>
      <rPr>
        <i/>
        <vertAlign val="superscript"/>
        <sz val="10"/>
        <rFont val="Arial Cyr"/>
        <family val="2"/>
      </rPr>
      <t>0</t>
    </r>
    <r>
      <rPr>
        <i/>
        <sz val="10"/>
        <rFont val="Arial Cyr"/>
        <family val="2"/>
      </rPr>
      <t>C , PN 25</t>
    </r>
  </si>
  <si>
    <r>
      <t>Тmax 250</t>
    </r>
    <r>
      <rPr>
        <i/>
        <vertAlign val="superscript"/>
        <sz val="10"/>
        <rFont val="Arial Cyr"/>
        <family val="2"/>
      </rPr>
      <t>0</t>
    </r>
    <r>
      <rPr>
        <i/>
        <sz val="10"/>
        <rFont val="Arial Cyr"/>
        <family val="2"/>
      </rPr>
      <t>C , PN 16</t>
    </r>
  </si>
  <si>
    <t>для пара</t>
  </si>
  <si>
    <t>СОДЕРЖАНИЕ</t>
  </si>
  <si>
    <t>Отдел арматуры</t>
  </si>
  <si>
    <t>1.</t>
  </si>
  <si>
    <t>2.</t>
  </si>
  <si>
    <t>3.</t>
  </si>
  <si>
    <t>4.</t>
  </si>
  <si>
    <t>Фланцевая запорная арматура производства ZETKAMA (Польща).</t>
  </si>
  <si>
    <t>5.</t>
  </si>
  <si>
    <t>6.</t>
  </si>
  <si>
    <t>Электроприводная арматура.</t>
  </si>
  <si>
    <t>7.</t>
  </si>
  <si>
    <t>8.</t>
  </si>
  <si>
    <t>9.</t>
  </si>
  <si>
    <t xml:space="preserve">Система скидок по отделу арматуры: </t>
  </si>
  <si>
    <t>2500 грн.- скидка 5%</t>
  </si>
  <si>
    <t>При больших заказах - оговаривается отдельно.</t>
  </si>
  <si>
    <t>Действует накопительная система.</t>
  </si>
  <si>
    <t>Муфтовая запорная арматура (краны, клапаны, фильтры…)</t>
  </si>
  <si>
    <t>(Гарантия - 2 года)</t>
  </si>
  <si>
    <t>Балансировочные клапаны фирмы DANFOSS (Дания)</t>
  </si>
  <si>
    <t>Условные диаметры</t>
  </si>
  <si>
    <t>15</t>
  </si>
  <si>
    <t>20</t>
  </si>
  <si>
    <t>25</t>
  </si>
  <si>
    <t>32</t>
  </si>
  <si>
    <t>40</t>
  </si>
  <si>
    <t>50</t>
  </si>
  <si>
    <t>65</t>
  </si>
  <si>
    <t>80</t>
  </si>
  <si>
    <t>125</t>
  </si>
  <si>
    <t>5000 грн.- скидка 10%</t>
  </si>
  <si>
    <t>Автоматический балансировочный клапан</t>
  </si>
  <si>
    <t>ASV-P</t>
  </si>
  <si>
    <t>139</t>
  </si>
  <si>
    <t>ASV-PV</t>
  </si>
  <si>
    <t>131</t>
  </si>
  <si>
    <t>145</t>
  </si>
  <si>
    <t>Клапан запорный (измерительный)</t>
  </si>
  <si>
    <t xml:space="preserve">ASV-M </t>
  </si>
  <si>
    <t>42</t>
  </si>
  <si>
    <t>63</t>
  </si>
  <si>
    <t>ASV-I</t>
  </si>
  <si>
    <t>37</t>
  </si>
  <si>
    <t>84</t>
  </si>
  <si>
    <t>28</t>
  </si>
  <si>
    <t>36</t>
  </si>
  <si>
    <t>45</t>
  </si>
  <si>
    <t>68</t>
  </si>
  <si>
    <t>43</t>
  </si>
  <si>
    <t>48</t>
  </si>
  <si>
    <t>52</t>
  </si>
  <si>
    <t>60</t>
  </si>
  <si>
    <t>MSV-F2</t>
  </si>
  <si>
    <t>67</t>
  </si>
  <si>
    <t>113</t>
  </si>
  <si>
    <t>USV-M</t>
  </si>
  <si>
    <t>70</t>
  </si>
  <si>
    <t>USV-I</t>
  </si>
  <si>
    <t>Многофункциональный термостатический циркуляционный клапан</t>
  </si>
  <si>
    <t>MTCV 0</t>
  </si>
  <si>
    <t>MTCV A</t>
  </si>
  <si>
    <t>Перепускной клапан</t>
  </si>
  <si>
    <t>AVDO</t>
  </si>
  <si>
    <t>Термостатический смесительный клапан</t>
  </si>
  <si>
    <t>TVM-H</t>
  </si>
  <si>
    <t>STAP</t>
  </si>
  <si>
    <t>24</t>
  </si>
  <si>
    <t>46</t>
  </si>
  <si>
    <t>STA</t>
  </si>
  <si>
    <t>44</t>
  </si>
  <si>
    <t>33</t>
  </si>
  <si>
    <t>STAF</t>
  </si>
  <si>
    <t>TBV</t>
  </si>
  <si>
    <t>21</t>
  </si>
  <si>
    <t>TBV-C</t>
  </si>
  <si>
    <t>26</t>
  </si>
  <si>
    <t>29</t>
  </si>
  <si>
    <t xml:space="preserve">TA Therm </t>
  </si>
  <si>
    <t>62</t>
  </si>
  <si>
    <t>BPV</t>
  </si>
  <si>
    <t>TA-Mix</t>
  </si>
  <si>
    <t>Цены на продукцию указаны в EUR без НДС со склада в Киеве.</t>
  </si>
  <si>
    <t xml:space="preserve">Регуляторы Danfoss (Дания) </t>
  </si>
  <si>
    <t>Регуляторы температуры прямого действия</t>
  </si>
  <si>
    <t>Регуляторы давления “после себя”</t>
  </si>
  <si>
    <t>133,41 грн</t>
  </si>
  <si>
    <t>156,54 грн</t>
  </si>
  <si>
    <t>240,88  грн</t>
  </si>
  <si>
    <t>307,50  грн</t>
  </si>
  <si>
    <t>537,35  грн</t>
  </si>
  <si>
    <t xml:space="preserve">Регуляторы давления “до себя” </t>
  </si>
  <si>
    <t>AVA, резьба, фланец</t>
  </si>
  <si>
    <t>Регуляторы перепада давления</t>
  </si>
  <si>
    <t>AVP, резьба, фланец *</t>
  </si>
  <si>
    <t>Седельные регулирующие двухходовые  клапана</t>
  </si>
  <si>
    <t>VM-2, резьба</t>
  </si>
  <si>
    <t>VВ-2, фланец</t>
  </si>
  <si>
    <t>VFS-2, фланец</t>
  </si>
  <si>
    <t>Седельные регулирующие трёхходовые  клапана</t>
  </si>
  <si>
    <t>VRB-3, резьба</t>
  </si>
  <si>
    <t>VF-3, фланец</t>
  </si>
  <si>
    <t>Смесительные трёхходовые  клапана</t>
  </si>
  <si>
    <t>HFE-3, фланец</t>
  </si>
  <si>
    <t>Электропривода седельных клапанов</t>
  </si>
  <si>
    <t>AMB162</t>
  </si>
  <si>
    <t>AMB182</t>
  </si>
  <si>
    <t>AMV10</t>
  </si>
  <si>
    <t>AMV20</t>
  </si>
  <si>
    <t>AMV30</t>
  </si>
  <si>
    <t>AMV323</t>
  </si>
  <si>
    <t>AMV423</t>
  </si>
  <si>
    <t>AMV523</t>
  </si>
  <si>
    <t>Погодные электронные регуляторы и аксессуары к ним</t>
  </si>
  <si>
    <t>ECL 110 +панель - контур отопления</t>
  </si>
  <si>
    <t>ECL 200 + карточка Р16,30 +панель – контур отопления или ГВС</t>
  </si>
  <si>
    <t xml:space="preserve">ECL300 без карт. +панель – два контура отопления или отопления и ГВС </t>
  </si>
  <si>
    <t>ESM-Т,10,11 - датчик темп-ры наружного, внутреннего воздуха, накладной</t>
  </si>
  <si>
    <t>ESMU L=100mm - датчик температуры погружной</t>
  </si>
  <si>
    <t xml:space="preserve">C60, С62, C66 – ECL карты </t>
  </si>
  <si>
    <t>Регуляторы TA - Tour&amp;Andersson (Швеция)</t>
  </si>
  <si>
    <t>Регуляторы прямого действия</t>
  </si>
  <si>
    <t>Kvs, м3/ч</t>
  </si>
  <si>
    <t>Цена (EUR с НДС)</t>
  </si>
  <si>
    <t>Фланец</t>
  </si>
  <si>
    <t>5</t>
  </si>
  <si>
    <t>8</t>
  </si>
  <si>
    <t>10</t>
  </si>
  <si>
    <t>15/20</t>
  </si>
  <si>
    <t>4</t>
  </si>
  <si>
    <t>25/32</t>
  </si>
  <si>
    <t>12</t>
  </si>
  <si>
    <t>40/50</t>
  </si>
  <si>
    <t>30</t>
  </si>
  <si>
    <t>150</t>
  </si>
  <si>
    <t>Регулируемые клапана с приводами</t>
  </si>
  <si>
    <t>-</t>
  </si>
  <si>
    <t>6,3</t>
  </si>
  <si>
    <t>16</t>
  </si>
  <si>
    <t>25/31,5</t>
  </si>
  <si>
    <t>160</t>
  </si>
  <si>
    <t>MC 25</t>
  </si>
  <si>
    <t>Радиаторные вентили.</t>
  </si>
  <si>
    <t>Тел./факс: (044)501-44-70, 501-44-71, 468-94-07,  (063)822-15-19</t>
  </si>
  <si>
    <t>Напряжение: 220В, (24В)              Управляющий сигнал: – 3-позиционный, 0(2)-10В, 4(0)-20мА                                        Скорость перемещения штока может регулироваться</t>
  </si>
  <si>
    <t>250 H</t>
  </si>
  <si>
    <t>MC 55</t>
  </si>
  <si>
    <t>600 H</t>
  </si>
  <si>
    <t>MC 100</t>
  </si>
  <si>
    <t>1000 H</t>
  </si>
  <si>
    <t>MC 160</t>
  </si>
  <si>
    <t>1600 H</t>
  </si>
  <si>
    <t>MC 250</t>
  </si>
  <si>
    <t>E-ARM</t>
  </si>
  <si>
    <t>(Украина)</t>
  </si>
  <si>
    <t>420,00 грн</t>
  </si>
  <si>
    <t>2500 H</t>
  </si>
  <si>
    <t>Электропривода смесительных клапанов</t>
  </si>
  <si>
    <t>M 106</t>
  </si>
  <si>
    <t>Привод с углом поворота 90º</t>
  </si>
  <si>
    <t>6 Нм</t>
  </si>
  <si>
    <t>M 125</t>
  </si>
  <si>
    <t>25 Нм</t>
  </si>
  <si>
    <t>M 135</t>
  </si>
  <si>
    <t>35 Нм</t>
  </si>
  <si>
    <t>Приборы «EZV» для электромагнитной обработки воды (Словакия)</t>
  </si>
  <si>
    <t>Тип прибора</t>
  </si>
  <si>
    <t>Оптимальный расход (м³/ч)</t>
  </si>
  <si>
    <t>Сечение / внешний диаметр трубопровода (’’)/(мм)</t>
  </si>
  <si>
    <t>EZV 15D</t>
  </si>
  <si>
    <t>0,3 – 1,0</t>
  </si>
  <si>
    <t>1/2  /  21</t>
  </si>
  <si>
    <t>EZV 20D</t>
  </si>
  <si>
    <t>0,4 – 1,5</t>
  </si>
  <si>
    <t>3/4  /  27</t>
  </si>
  <si>
    <t>EZV 25D</t>
  </si>
  <si>
    <t>0,6 – 2,3</t>
  </si>
  <si>
    <t>1  /  34</t>
  </si>
  <si>
    <t>EZV 32D</t>
  </si>
  <si>
    <t>1,0 – 3,4</t>
  </si>
  <si>
    <t>1 1/4  /  42</t>
  </si>
  <si>
    <t>EZV 40D</t>
  </si>
  <si>
    <t>1,4 – 5,0</t>
  </si>
  <si>
    <t>1 1/2  /  48</t>
  </si>
  <si>
    <t>EZV 50D</t>
  </si>
  <si>
    <t>2,2 – 8,0</t>
  </si>
  <si>
    <t>2  /  58</t>
  </si>
  <si>
    <t>EZV 65D</t>
  </si>
  <si>
    <t>4,0 – 14,0</t>
  </si>
  <si>
    <t>2 1/2  /  65</t>
  </si>
  <si>
    <t>Цены на продукцию указаны в EUR с НДС со склада в г. Киеве.</t>
  </si>
  <si>
    <t>Цена                         (EURO с НДС)</t>
  </si>
  <si>
    <t>Ультразвуковые теплосчётчики KAMSTRUP (Дания)</t>
  </si>
  <si>
    <t xml:space="preserve"> - Возможность подключения расходомеров с расходом от 0,6 до 3000 м³/ч, электро- и водосчётчиков</t>
  </si>
  <si>
    <t xml:space="preserve"> - Измерение тепловой энергии и энергии охлаждения, контроль утечек</t>
  </si>
  <si>
    <t xml:space="preserve"> - Питание от батареи сроком службы до 10 лет, батарея резервного питания</t>
  </si>
  <si>
    <t xml:space="preserve"> - Архив данных за 15 лет</t>
  </si>
  <si>
    <t xml:space="preserve"> - Ограничение мощности и расхода</t>
  </si>
  <si>
    <t xml:space="preserve"> - Сменные модули внешней системы управления и контроля, RS 232, модема, шины M-bus, радиосвязь</t>
  </si>
  <si>
    <t xml:space="preserve"> - Межповерочный интервал – 4 года</t>
  </si>
  <si>
    <t>Условный диаметр</t>
  </si>
  <si>
    <t>25 (32)</t>
  </si>
  <si>
    <t>Qмин, м3/ч</t>
  </si>
  <si>
    <t>0,006/15</t>
  </si>
  <si>
    <t>Qном, м3/ч</t>
  </si>
  <si>
    <t>0,6 / 1,5</t>
  </si>
  <si>
    <t>Qмакс, м3/ч</t>
  </si>
  <si>
    <t>1,2 / 3</t>
  </si>
  <si>
    <t xml:space="preserve">MULTICAL UF 1 рез. </t>
  </si>
  <si>
    <t>MULTICAL UF 1 фл.</t>
  </si>
  <si>
    <t xml:space="preserve">MULTICAL UF 2 рез. </t>
  </si>
  <si>
    <t>MULTICAL UF 2 фл.</t>
  </si>
  <si>
    <t>MULTICAL 401 рез.</t>
  </si>
  <si>
    <t xml:space="preserve">MULTICAL 401 фл. </t>
  </si>
  <si>
    <t>Цены указаны в EUR с НДС со склада в Киеве.</t>
  </si>
  <si>
    <t>Цена</t>
  </si>
  <si>
    <t>(EUR без НДС)</t>
  </si>
  <si>
    <t>МП160</t>
  </si>
  <si>
    <t>0,1-2,5МПа</t>
  </si>
  <si>
    <t>ЭКМ</t>
  </si>
  <si>
    <t>Манометр электроконтактный</t>
  </si>
  <si>
    <t>TR63/200</t>
  </si>
  <si>
    <t>120</t>
  </si>
  <si>
    <t>Диаметр шкалы 63, штуцер 40мм</t>
  </si>
  <si>
    <t>200</t>
  </si>
  <si>
    <t>TN63/120</t>
  </si>
  <si>
    <t>Диаметр шкалы 63</t>
  </si>
  <si>
    <t>Бобышка к оправе</t>
  </si>
  <si>
    <t>94-102-015</t>
  </si>
  <si>
    <t>94-102-020</t>
  </si>
  <si>
    <t>94-102-025</t>
  </si>
  <si>
    <t>94-102-032</t>
  </si>
  <si>
    <t>94-102-040</t>
  </si>
  <si>
    <t>94-102-050</t>
  </si>
  <si>
    <t>94-102-065</t>
  </si>
  <si>
    <t>94-102-080</t>
  </si>
  <si>
    <t>94-102-100</t>
  </si>
  <si>
    <t>94-102-125</t>
  </si>
  <si>
    <t>94-102-150</t>
  </si>
  <si>
    <t>AH15c200</t>
  </si>
  <si>
    <t>94-103-015</t>
  </si>
  <si>
    <t>94-103-020</t>
  </si>
  <si>
    <t>94-103-025</t>
  </si>
  <si>
    <t>З редуктором</t>
  </si>
  <si>
    <t>Фланцеві стандартнопроходні з редуктором</t>
  </si>
  <si>
    <t>Ціна                        (ГРН. з ПДВ)</t>
  </si>
  <si>
    <t>КШ.Ц.Ф.Р.100/080.016.02</t>
  </si>
  <si>
    <t>КШ.Ц.Ф.Р.100/080.025.02</t>
  </si>
  <si>
    <t>КШ.Ц.Ф.Р.125/100.016.02</t>
  </si>
  <si>
    <t>КШ.Ц.Ф.P.125/100.025.02</t>
  </si>
  <si>
    <t>КШ.Ц.Ф.P.150/125.016.02</t>
  </si>
  <si>
    <t>КШ.Ц.Ф.P.150/125.025.02</t>
  </si>
  <si>
    <t>КШ.Ц.Ф.P.200/150.016.02</t>
  </si>
  <si>
    <t>КШ.Ц.Ф.P.200/150.025.02</t>
  </si>
  <si>
    <t>КШ.Ц.Ф.P.300/250.016.02</t>
  </si>
  <si>
    <t>КШ.Ц.Ф.P.350/300.016.02</t>
  </si>
  <si>
    <t>КШ.Ц.Ф.P.500/400.016.02</t>
  </si>
  <si>
    <t>Приварні  стандартнопроходні з редуктором</t>
  </si>
  <si>
    <t>КШ.Ц.П.Р.100/080.025.02</t>
  </si>
  <si>
    <t>КШ.Ц.П.P.125/100.025.02</t>
  </si>
  <si>
    <t>КШ.Ц.П.P.150/125.025.02</t>
  </si>
  <si>
    <t>КШ.Ц.П.P.200/150.025.02</t>
  </si>
  <si>
    <t>КШ.Ц.П.P.300/250.016.02</t>
  </si>
  <si>
    <t>КШ.Ц.П.P.350/300.016.02</t>
  </si>
  <si>
    <t>КШ.Ц.П.P.500/400.016.02</t>
  </si>
  <si>
    <t>Фланцеві повнопроходні з редуктором</t>
  </si>
  <si>
    <t>КШ.Ц.Ф.Р.100.016.02</t>
  </si>
  <si>
    <t>КШ.Ц.Ф.Р.100.025.02</t>
  </si>
  <si>
    <t>КШ.Ц.Ф.Р.125.016.02</t>
  </si>
  <si>
    <t>КШ.Ц.Ф.Р.125.025.02</t>
  </si>
  <si>
    <t>КШ.Ц.Ф.Р.150.016.02</t>
  </si>
  <si>
    <t>КШ.Ц.Ф.Р.150.025.02</t>
  </si>
  <si>
    <t>КШ.Ц.Ф.Р.200.016.02</t>
  </si>
  <si>
    <t>КШ.Ц.Ф.Р.200.025.02</t>
  </si>
  <si>
    <t>КШ.Ц.Ф.Р.250.016.02</t>
  </si>
  <si>
    <t>КШ.Ц.Ф.Р.300.016.02</t>
  </si>
  <si>
    <t>КШ.Ц.Ф.Р.400.016.02</t>
  </si>
  <si>
    <t>Приварні повнопроходні з редуктором</t>
  </si>
  <si>
    <t>КШ.Ц.П.Р.100.025.02</t>
  </si>
  <si>
    <t>КШ.Ц.П.Р.125.025.02</t>
  </si>
  <si>
    <t>КШ.Ц.П.Р.150.025.02</t>
  </si>
  <si>
    <t>КШ.Ц.П.Р.200.025.02</t>
  </si>
  <si>
    <t>КШ.Ц.П.Р.250.016.02</t>
  </si>
  <si>
    <t>КШ.Ц.П.Р.300.016.02</t>
  </si>
  <si>
    <t>КШ.Ц.П.Р.400.016.02</t>
  </si>
  <si>
    <t xml:space="preserve">                      Діє гнучка система знижок !</t>
  </si>
  <si>
    <t>2,3, Стандартнопроходные с редуктором</t>
  </si>
  <si>
    <t>КШ.Ц.Ф.250/200.016.ХХ</t>
  </si>
  <si>
    <t>КШ.Ц.Ф.250/200.025.ХХ</t>
  </si>
  <si>
    <t>КШ.Ц.П.250/200.025.XX</t>
  </si>
  <si>
    <t>КШ.Ц.М.100/080.025.ХХ</t>
  </si>
  <si>
    <t>КШ.Ц.Ф.200.016.ХХ</t>
  </si>
  <si>
    <t>КШ.Ц.Ф.200.025.ХХ</t>
  </si>
  <si>
    <t>КШ.Ц.П.200.025.XX</t>
  </si>
  <si>
    <t>КШ.Ц.Ф.P.250/200.016.02</t>
  </si>
  <si>
    <t>КШ.Ц.Ф.P.250/200.025.02</t>
  </si>
  <si>
    <t>КШ.Ц.П.P.250/200.025.02</t>
  </si>
  <si>
    <t>250/200</t>
  </si>
  <si>
    <t>КШ.Ц.П.250/200.025.02 Н =</t>
  </si>
  <si>
    <t>200/200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</si>
</sst>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_р_."/>
    <numFmt numFmtId="173" formatCode="0.0"/>
    <numFmt numFmtId="174" formatCode="[$€-456]\ #,##0.00"/>
    <numFmt numFmtId="175" formatCode="[$€-1809]#,##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€-2]\ #,##0.00"/>
    <numFmt numFmtId="181" formatCode="[$€-2]\ #,##0.00;[Red]\-[$€-2]\ #,##0.00"/>
    <numFmt numFmtId="182" formatCode="#"/>
  </numFmts>
  <fonts count="108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i/>
      <sz val="12"/>
      <name val="Arial Cyr"/>
      <family val="2"/>
    </font>
    <font>
      <i/>
      <sz val="10"/>
      <name val="Arial Cyr"/>
      <family val="2"/>
    </font>
    <font>
      <sz val="8"/>
      <name val="Arial Cyr"/>
      <family val="2"/>
    </font>
    <font>
      <i/>
      <vertAlign val="superscript"/>
      <sz val="10"/>
      <name val="Arial Cyr"/>
      <family val="2"/>
    </font>
    <font>
      <sz val="10"/>
      <color indexed="53"/>
      <name val="Arial Cyr"/>
      <family val="2"/>
    </font>
    <font>
      <b/>
      <i/>
      <sz val="11"/>
      <name val="Arial Cyr"/>
      <family val="2"/>
    </font>
    <font>
      <b/>
      <vertAlign val="superscript"/>
      <sz val="10"/>
      <name val="Arial Cyr"/>
      <family val="2"/>
    </font>
    <font>
      <b/>
      <sz val="10"/>
      <color indexed="12"/>
      <name val="Arial Cyr"/>
      <family val="2"/>
    </font>
    <font>
      <b/>
      <i/>
      <u val="single"/>
      <sz val="10"/>
      <name val="Arial Cyr"/>
      <family val="2"/>
    </font>
    <font>
      <i/>
      <sz val="12"/>
      <name val="Arial Cyr"/>
      <family val="2"/>
    </font>
    <font>
      <b/>
      <sz val="10"/>
      <color indexed="58"/>
      <name val="Arial Cyr"/>
      <family val="2"/>
    </font>
    <font>
      <sz val="10"/>
      <color indexed="58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sz val="10"/>
      <name val="Arial CE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10"/>
      <color indexed="58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i/>
      <sz val="10"/>
      <color indexed="58"/>
      <name val="Arial Cyr"/>
      <family val="0"/>
    </font>
    <font>
      <b/>
      <i/>
      <sz val="10"/>
      <color indexed="8"/>
      <name val="Arial"/>
      <family val="2"/>
    </font>
    <font>
      <b/>
      <sz val="10"/>
      <name val="Tahoma"/>
      <family val="2"/>
    </font>
    <font>
      <b/>
      <vertAlign val="superscript"/>
      <sz val="10"/>
      <name val="Tahoma"/>
      <family val="2"/>
    </font>
    <font>
      <sz val="10"/>
      <name val="Tahoma"/>
      <family val="2"/>
    </font>
    <font>
      <b/>
      <i/>
      <sz val="16"/>
      <name val="Arial Cyr"/>
      <family val="0"/>
    </font>
    <font>
      <b/>
      <i/>
      <sz val="14"/>
      <name val="Arial Cyr"/>
      <family val="2"/>
    </font>
    <font>
      <b/>
      <i/>
      <vertAlign val="superscript"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b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b/>
      <i/>
      <sz val="12"/>
      <color indexed="8"/>
      <name val="Arial"/>
      <family val="2"/>
    </font>
    <font>
      <sz val="10"/>
      <color indexed="5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2"/>
    </font>
    <font>
      <b/>
      <vertAlign val="superscript"/>
      <sz val="11"/>
      <name val="Arial Cyr"/>
      <family val="2"/>
    </font>
    <font>
      <b/>
      <sz val="9"/>
      <name val="Arial"/>
      <family val="2"/>
    </font>
    <font>
      <sz val="9"/>
      <name val="Arial CYR"/>
      <family val="2"/>
    </font>
    <font>
      <sz val="9"/>
      <name val="Arial Cyr"/>
      <family val="0"/>
    </font>
    <font>
      <sz val="11"/>
      <color indexed="8"/>
      <name val="Calibri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3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 Black"/>
      <family val="2"/>
    </font>
    <font>
      <sz val="10"/>
      <color indexed="12"/>
      <name val="Arial Black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 Black"/>
      <family val="2"/>
    </font>
    <font>
      <sz val="11"/>
      <color indexed="8"/>
      <name val="Arial"/>
      <family val="2"/>
    </font>
    <font>
      <b/>
      <sz val="9"/>
      <color indexed="8"/>
      <name val="Arial Black"/>
      <family val="2"/>
    </font>
    <font>
      <sz val="9"/>
      <color indexed="8"/>
      <name val="Arial"/>
      <family val="2"/>
    </font>
    <font>
      <sz val="9"/>
      <color indexed="12"/>
      <name val="Arial Black"/>
      <family val="2"/>
    </font>
    <font>
      <b/>
      <sz val="16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 Black"/>
      <family val="2"/>
    </font>
    <font>
      <sz val="9"/>
      <name val="Arial Black"/>
      <family val="2"/>
    </font>
    <font>
      <sz val="9"/>
      <name val="Arial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49" fillId="0" borderId="0">
      <alignment/>
      <protection/>
    </xf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6" borderId="1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27" borderId="0" applyNumberFormat="0" applyBorder="0" applyAlignment="0" applyProtection="0"/>
    <xf numFmtId="0" fontId="95" fillId="0" borderId="2" applyNumberFormat="0" applyFill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5" applyNumberFormat="0" applyFill="0" applyAlignment="0" applyProtection="0"/>
    <xf numFmtId="0" fontId="99" fillId="28" borderId="6" applyNumberFormat="0" applyAlignment="0" applyProtection="0"/>
    <xf numFmtId="0" fontId="100" fillId="0" borderId="0" applyNumberFormat="0" applyFill="0" applyBorder="0" applyAlignment="0" applyProtection="0"/>
    <xf numFmtId="0" fontId="101" fillId="29" borderId="1" applyNumberFormat="0" applyAlignment="0" applyProtection="0"/>
    <xf numFmtId="0" fontId="18" fillId="0" borderId="0">
      <alignment/>
      <protection/>
    </xf>
    <xf numFmtId="0" fontId="36" fillId="0" borderId="0" applyNumberFormat="0" applyFill="0" applyBorder="0" applyAlignment="0" applyProtection="0"/>
    <xf numFmtId="0" fontId="102" fillId="0" borderId="7" applyNumberFormat="0" applyFill="0" applyAlignment="0" applyProtection="0"/>
    <xf numFmtId="0" fontId="103" fillId="30" borderId="0" applyNumberFormat="0" applyBorder="0" applyAlignment="0" applyProtection="0"/>
    <xf numFmtId="0" fontId="0" fillId="31" borderId="8" applyNumberFormat="0" applyFont="0" applyAlignment="0" applyProtection="0"/>
    <xf numFmtId="0" fontId="104" fillId="29" borderId="9" applyNumberFormat="0" applyAlignment="0" applyProtection="0"/>
    <xf numFmtId="0" fontId="105" fillId="32" borderId="0" applyNumberFormat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5" fillId="0" borderId="0" xfId="0" applyFont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172" fontId="1" fillId="0" borderId="15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21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2" xfId="0" applyFill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24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21" xfId="0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23" xfId="0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13" fillId="0" borderId="30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/>
    </xf>
    <xf numFmtId="0" fontId="0" fillId="0" borderId="39" xfId="0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/>
    </xf>
    <xf numFmtId="0" fontId="0" fillId="0" borderId="41" xfId="0" applyFill="1" applyBorder="1" applyAlignment="1">
      <alignment horizontal="center"/>
    </xf>
    <xf numFmtId="49" fontId="0" fillId="0" borderId="42" xfId="0" applyNumberForma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46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2" fillId="0" borderId="47" xfId="0" applyFont="1" applyFill="1" applyBorder="1" applyAlignment="1">
      <alignment/>
    </xf>
    <xf numFmtId="0" fontId="13" fillId="0" borderId="48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172" fontId="13" fillId="0" borderId="3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22" fillId="0" borderId="51" xfId="0" applyFont="1" applyFill="1" applyBorder="1" applyAlignment="1">
      <alignment vertical="center"/>
    </xf>
    <xf numFmtId="0" fontId="22" fillId="0" borderId="38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0" fillId="0" borderId="38" xfId="0" applyFill="1" applyBorder="1" applyAlignment="1">
      <alignment/>
    </xf>
    <xf numFmtId="0" fontId="0" fillId="0" borderId="40" xfId="0" applyFill="1" applyBorder="1" applyAlignment="1">
      <alignment/>
    </xf>
    <xf numFmtId="0" fontId="22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1" fontId="2" fillId="0" borderId="51" xfId="0" applyNumberFormat="1" applyFont="1" applyFill="1" applyBorder="1" applyAlignment="1">
      <alignment horizontal="left"/>
    </xf>
    <xf numFmtId="1" fontId="2" fillId="0" borderId="38" xfId="0" applyNumberFormat="1" applyFont="1" applyFill="1" applyBorder="1" applyAlignment="1">
      <alignment horizontal="left"/>
    </xf>
    <xf numFmtId="1" fontId="2" fillId="0" borderId="40" xfId="0" applyNumberFormat="1" applyFont="1" applyFill="1" applyBorder="1" applyAlignment="1">
      <alignment horizontal="left"/>
    </xf>
    <xf numFmtId="0" fontId="24" fillId="0" borderId="52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24" fillId="0" borderId="52" xfId="0" applyFont="1" applyBorder="1" applyAlignment="1">
      <alignment horizontal="center" vertical="top" wrapText="1"/>
    </xf>
    <xf numFmtId="1" fontId="22" fillId="0" borderId="41" xfId="0" applyNumberFormat="1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 wrapText="1"/>
    </xf>
    <xf numFmtId="1" fontId="23" fillId="0" borderId="52" xfId="0" applyNumberFormat="1" applyFont="1" applyBorder="1" applyAlignment="1">
      <alignment horizontal="center" vertical="center"/>
    </xf>
    <xf numFmtId="1" fontId="23" fillId="0" borderId="39" xfId="0" applyNumberFormat="1" applyFont="1" applyBorder="1" applyAlignment="1">
      <alignment horizontal="center" vertical="center"/>
    </xf>
    <xf numFmtId="1" fontId="26" fillId="0" borderId="39" xfId="0" applyNumberFormat="1" applyFont="1" applyBorder="1" applyAlignment="1">
      <alignment horizontal="center" vertical="center"/>
    </xf>
    <xf numFmtId="1" fontId="26" fillId="0" borderId="41" xfId="0" applyNumberFormat="1" applyFont="1" applyBorder="1" applyAlignment="1">
      <alignment horizontal="center" vertical="center"/>
    </xf>
    <xf numFmtId="1" fontId="23" fillId="0" borderId="41" xfId="0" applyNumberFormat="1" applyFont="1" applyBorder="1" applyAlignment="1">
      <alignment horizontal="center" vertical="center"/>
    </xf>
    <xf numFmtId="1" fontId="23" fillId="0" borderId="55" xfId="0" applyNumberFormat="1" applyFont="1" applyBorder="1" applyAlignment="1">
      <alignment horizontal="center" vertical="center" wrapText="1"/>
    </xf>
    <xf numFmtId="1" fontId="23" fillId="0" borderId="3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2" fillId="0" borderId="4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top" wrapText="1"/>
    </xf>
    <xf numFmtId="0" fontId="22" fillId="0" borderId="39" xfId="0" applyFont="1" applyBorder="1" applyAlignment="1">
      <alignment vertical="top" wrapText="1"/>
    </xf>
    <xf numFmtId="0" fontId="4" fillId="0" borderId="39" xfId="0" applyFont="1" applyBorder="1" applyAlignment="1">
      <alignment/>
    </xf>
    <xf numFmtId="0" fontId="4" fillId="0" borderId="39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22" fillId="0" borderId="51" xfId="0" applyFont="1" applyBorder="1" applyAlignment="1">
      <alignment vertical="top" wrapText="1"/>
    </xf>
    <xf numFmtId="0" fontId="22" fillId="0" borderId="38" xfId="0" applyFont="1" applyBorder="1" applyAlignment="1">
      <alignment vertical="top" wrapText="1"/>
    </xf>
    <xf numFmtId="0" fontId="22" fillId="0" borderId="40" xfId="0" applyFont="1" applyBorder="1" applyAlignment="1">
      <alignment vertical="top" wrapText="1"/>
    </xf>
    <xf numFmtId="0" fontId="21" fillId="0" borderId="40" xfId="0" applyFont="1" applyBorder="1" applyAlignment="1">
      <alignment horizontal="center" vertical="center"/>
    </xf>
    <xf numFmtId="0" fontId="22" fillId="0" borderId="39" xfId="0" applyFont="1" applyBorder="1" applyAlignment="1">
      <alignment horizontal="left" vertical="top" wrapText="1"/>
    </xf>
    <xf numFmtId="0" fontId="22" fillId="0" borderId="41" xfId="0" applyFont="1" applyBorder="1" applyAlignment="1">
      <alignment horizontal="left" vertical="top" wrapText="1"/>
    </xf>
    <xf numFmtId="0" fontId="21" fillId="0" borderId="42" xfId="0" applyFont="1" applyBorder="1" applyAlignment="1">
      <alignment horizontal="center" vertical="center"/>
    </xf>
    <xf numFmtId="0" fontId="22" fillId="0" borderId="55" xfId="0" applyFont="1" applyBorder="1" applyAlignment="1">
      <alignment vertical="top" wrapText="1"/>
    </xf>
    <xf numFmtId="0" fontId="22" fillId="0" borderId="55" xfId="0" applyFont="1" applyBorder="1" applyAlignment="1">
      <alignment horizontal="left" vertical="top" wrapText="1"/>
    </xf>
    <xf numFmtId="0" fontId="22" fillId="0" borderId="35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27" fillId="0" borderId="0" xfId="0" applyFont="1" applyBorder="1" applyAlignment="1">
      <alignment horizontal="center" vertical="top" wrapText="1"/>
    </xf>
    <xf numFmtId="49" fontId="1" fillId="0" borderId="52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49" fontId="2" fillId="0" borderId="52" xfId="0" applyNumberFormat="1" applyFont="1" applyBorder="1" applyAlignment="1">
      <alignment/>
    </xf>
    <xf numFmtId="49" fontId="1" fillId="0" borderId="53" xfId="0" applyNumberFormat="1" applyFont="1" applyBorder="1" applyAlignment="1">
      <alignment horizontal="left" wrapText="1"/>
    </xf>
    <xf numFmtId="49" fontId="13" fillId="0" borderId="52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/>
    </xf>
    <xf numFmtId="49" fontId="0" fillId="0" borderId="0" xfId="0" applyNumberFormat="1" applyBorder="1" applyAlignment="1">
      <alignment horizontal="left" wrapText="1"/>
    </xf>
    <xf numFmtId="49" fontId="0" fillId="0" borderId="39" xfId="0" applyNumberFormat="1" applyBorder="1" applyAlignment="1">
      <alignment/>
    </xf>
    <xf numFmtId="49" fontId="4" fillId="0" borderId="41" xfId="0" applyNumberFormat="1" applyFont="1" applyBorder="1" applyAlignment="1">
      <alignment/>
    </xf>
    <xf numFmtId="49" fontId="0" fillId="0" borderId="42" xfId="0" applyNumberFormat="1" applyBorder="1" applyAlignment="1">
      <alignment horizontal="left" wrapText="1"/>
    </xf>
    <xf numFmtId="49" fontId="0" fillId="0" borderId="41" xfId="0" applyNumberFormat="1" applyBorder="1" applyAlignment="1">
      <alignment/>
    </xf>
    <xf numFmtId="49" fontId="2" fillId="0" borderId="38" xfId="0" applyNumberFormat="1" applyFont="1" applyBorder="1" applyAlignment="1">
      <alignment/>
    </xf>
    <xf numFmtId="49" fontId="1" fillId="0" borderId="52" xfId="0" applyNumberFormat="1" applyFont="1" applyBorder="1" applyAlignment="1">
      <alignment horizontal="left" wrapText="1"/>
    </xf>
    <xf numFmtId="49" fontId="13" fillId="0" borderId="55" xfId="0" applyNumberFormat="1" applyFont="1" applyBorder="1" applyAlignment="1">
      <alignment horizontal="center"/>
    </xf>
    <xf numFmtId="49" fontId="0" fillId="0" borderId="38" xfId="0" applyNumberFormat="1" applyBorder="1" applyAlignment="1">
      <alignment/>
    </xf>
    <xf numFmtId="49" fontId="0" fillId="0" borderId="39" xfId="0" applyNumberFormat="1" applyBorder="1" applyAlignment="1">
      <alignment horizontal="left" wrapText="1"/>
    </xf>
    <xf numFmtId="49" fontId="0" fillId="0" borderId="55" xfId="0" applyNumberFormat="1" applyBorder="1" applyAlignment="1">
      <alignment/>
    </xf>
    <xf numFmtId="49" fontId="27" fillId="0" borderId="40" xfId="0" applyNumberFormat="1" applyFont="1" applyBorder="1" applyAlignment="1">
      <alignment horizontal="center" vertical="top" wrapText="1"/>
    </xf>
    <xf numFmtId="49" fontId="0" fillId="0" borderId="41" xfId="0" applyNumberFormat="1" applyBorder="1" applyAlignment="1">
      <alignment horizontal="left" wrapText="1"/>
    </xf>
    <xf numFmtId="49" fontId="0" fillId="0" borderId="35" xfId="0" applyNumberFormat="1" applyBorder="1" applyAlignment="1">
      <alignment horizontal="center"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1" fillId="0" borderId="52" xfId="0" applyNumberFormat="1" applyFont="1" applyBorder="1" applyAlignment="1">
      <alignment horizontal="center" vertical="top"/>
    </xf>
    <xf numFmtId="49" fontId="1" fillId="0" borderId="53" xfId="0" applyNumberFormat="1" applyFont="1" applyBorder="1" applyAlignment="1">
      <alignment horizontal="center" vertical="top" wrapText="1"/>
    </xf>
    <xf numFmtId="49" fontId="1" fillId="0" borderId="53" xfId="0" applyNumberFormat="1" applyFont="1" applyBorder="1" applyAlignment="1">
      <alignment horizontal="center" vertical="top"/>
    </xf>
    <xf numFmtId="49" fontId="1" fillId="0" borderId="54" xfId="0" applyNumberFormat="1" applyFont="1" applyBorder="1" applyAlignment="1">
      <alignment horizontal="center" vertical="top"/>
    </xf>
    <xf numFmtId="49" fontId="1" fillId="0" borderId="41" xfId="0" applyNumberFormat="1" applyFont="1" applyBorder="1" applyAlignment="1">
      <alignment/>
    </xf>
    <xf numFmtId="0" fontId="28" fillId="33" borderId="42" xfId="0" applyFont="1" applyFill="1" applyBorder="1" applyAlignment="1">
      <alignment horizontal="center" vertical="top" wrapText="1"/>
    </xf>
    <xf numFmtId="0" fontId="28" fillId="33" borderId="41" xfId="0" applyFont="1" applyFill="1" applyBorder="1" applyAlignment="1">
      <alignment horizontal="center" vertical="top" wrapText="1"/>
    </xf>
    <xf numFmtId="49" fontId="1" fillId="0" borderId="42" xfId="0" applyNumberFormat="1" applyFont="1" applyBorder="1" applyAlignment="1">
      <alignment/>
    </xf>
    <xf numFmtId="49" fontId="1" fillId="0" borderId="35" xfId="0" applyNumberFormat="1" applyFont="1" applyBorder="1" applyAlignment="1">
      <alignment/>
    </xf>
    <xf numFmtId="0" fontId="28" fillId="33" borderId="47" xfId="0" applyFont="1" applyFill="1" applyBorder="1" applyAlignment="1">
      <alignment horizontal="center" vertical="top" wrapText="1"/>
    </xf>
    <xf numFmtId="49" fontId="30" fillId="33" borderId="11" xfId="0" applyNumberFormat="1" applyFont="1" applyFill="1" applyBorder="1" applyAlignment="1">
      <alignment horizontal="center" vertical="top" wrapText="1"/>
    </xf>
    <xf numFmtId="0" fontId="30" fillId="33" borderId="47" xfId="0" applyFont="1" applyFill="1" applyBorder="1" applyAlignment="1">
      <alignment horizontal="center" vertical="top" wrapText="1"/>
    </xf>
    <xf numFmtId="0" fontId="30" fillId="33" borderId="11" xfId="0" applyFont="1" applyFill="1" applyBorder="1" applyAlignment="1">
      <alignment horizontal="center" vertical="top" wrapText="1"/>
    </xf>
    <xf numFmtId="0" fontId="30" fillId="33" borderId="56" xfId="0" applyFont="1" applyFill="1" applyBorder="1" applyAlignment="1">
      <alignment horizontal="center" vertical="top" wrapText="1"/>
    </xf>
    <xf numFmtId="0" fontId="28" fillId="33" borderId="28" xfId="0" applyFont="1" applyFill="1" applyBorder="1" applyAlignment="1">
      <alignment horizontal="center" vertical="top" wrapText="1"/>
    </xf>
    <xf numFmtId="49" fontId="30" fillId="33" borderId="23" xfId="0" applyNumberFormat="1" applyFont="1" applyFill="1" applyBorder="1" applyAlignment="1">
      <alignment horizontal="center" vertical="top" wrapText="1"/>
    </xf>
    <xf numFmtId="0" fontId="30" fillId="33" borderId="28" xfId="0" applyFont="1" applyFill="1" applyBorder="1" applyAlignment="1">
      <alignment horizontal="center" vertical="top" wrapText="1"/>
    </xf>
    <xf numFmtId="0" fontId="30" fillId="33" borderId="23" xfId="0" applyFont="1" applyFill="1" applyBorder="1" applyAlignment="1">
      <alignment horizontal="center" vertical="top" wrapText="1"/>
    </xf>
    <xf numFmtId="0" fontId="30" fillId="33" borderId="57" xfId="0" applyFont="1" applyFill="1" applyBorder="1" applyAlignment="1">
      <alignment horizontal="center" vertical="top" wrapText="1"/>
    </xf>
    <xf numFmtId="0" fontId="28" fillId="33" borderId="29" xfId="0" applyFont="1" applyFill="1" applyBorder="1" applyAlignment="1">
      <alignment horizontal="center" vertical="top" wrapText="1"/>
    </xf>
    <xf numFmtId="49" fontId="30" fillId="33" borderId="58" xfId="0" applyNumberFormat="1" applyFont="1" applyFill="1" applyBorder="1" applyAlignment="1">
      <alignment horizontal="center" vertical="top" wrapText="1"/>
    </xf>
    <xf numFmtId="0" fontId="30" fillId="33" borderId="29" xfId="0" applyFont="1" applyFill="1" applyBorder="1" applyAlignment="1">
      <alignment horizontal="center" vertical="top" wrapText="1"/>
    </xf>
    <xf numFmtId="0" fontId="30" fillId="33" borderId="58" xfId="0" applyFont="1" applyFill="1" applyBorder="1" applyAlignment="1">
      <alignment horizontal="center" vertical="top" wrapText="1"/>
    </xf>
    <xf numFmtId="0" fontId="30" fillId="33" borderId="59" xfId="0" applyFont="1" applyFill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19" xfId="0" applyFont="1" applyFill="1" applyBorder="1" applyAlignment="1">
      <alignment/>
    </xf>
    <xf numFmtId="172" fontId="13" fillId="0" borderId="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4" fillId="0" borderId="23" xfId="0" applyFont="1" applyBorder="1" applyAlignment="1">
      <alignment/>
    </xf>
    <xf numFmtId="0" fontId="0" fillId="0" borderId="22" xfId="0" applyBorder="1" applyAlignment="1">
      <alignment/>
    </xf>
    <xf numFmtId="0" fontId="31" fillId="0" borderId="0" xfId="0" applyFont="1" applyAlignment="1">
      <alignment horizontal="center"/>
    </xf>
    <xf numFmtId="0" fontId="0" fillId="0" borderId="23" xfId="0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1" fillId="0" borderId="22" xfId="0" applyNumberFormat="1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4" fontId="34" fillId="0" borderId="16" xfId="0" applyNumberFormat="1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172" fontId="34" fillId="0" borderId="16" xfId="0" applyNumberFormat="1" applyFont="1" applyBorder="1" applyAlignment="1">
      <alignment horizontal="center"/>
    </xf>
    <xf numFmtId="4" fontId="34" fillId="0" borderId="13" xfId="0" applyNumberFormat="1" applyFont="1" applyBorder="1" applyAlignment="1">
      <alignment horizontal="center"/>
    </xf>
    <xf numFmtId="172" fontId="1" fillId="0" borderId="16" xfId="0" applyNumberFormat="1" applyFont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1" fillId="34" borderId="20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4" xfId="0" applyFill="1" applyBorder="1" applyAlignment="1">
      <alignment/>
    </xf>
    <xf numFmtId="0" fontId="35" fillId="34" borderId="21" xfId="42" applyFill="1" applyBorder="1" applyAlignment="1" applyProtection="1">
      <alignment horizontal="right"/>
      <protection/>
    </xf>
    <xf numFmtId="0" fontId="35" fillId="34" borderId="0" xfId="42" applyFill="1" applyBorder="1" applyAlignment="1" applyProtection="1">
      <alignment/>
      <protection/>
    </xf>
    <xf numFmtId="0" fontId="35" fillId="34" borderId="14" xfId="42" applyFill="1" applyBorder="1" applyAlignment="1" applyProtection="1">
      <alignment/>
      <protection/>
    </xf>
    <xf numFmtId="0" fontId="4" fillId="34" borderId="14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27" fillId="0" borderId="65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center"/>
    </xf>
    <xf numFmtId="0" fontId="2" fillId="0" borderId="65" xfId="0" applyFont="1" applyBorder="1" applyAlignment="1">
      <alignment/>
    </xf>
    <xf numFmtId="1" fontId="14" fillId="0" borderId="66" xfId="0" applyNumberFormat="1" applyFont="1" applyBorder="1" applyAlignment="1">
      <alignment horizontal="center"/>
    </xf>
    <xf numFmtId="0" fontId="27" fillId="0" borderId="49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center"/>
    </xf>
    <xf numFmtId="0" fontId="2" fillId="0" borderId="49" xfId="0" applyFont="1" applyBorder="1" applyAlignment="1">
      <alignment/>
    </xf>
    <xf numFmtId="1" fontId="14" fillId="0" borderId="33" xfId="0" applyNumberFormat="1" applyFont="1" applyBorder="1" applyAlignment="1">
      <alignment horizontal="center"/>
    </xf>
    <xf numFmtId="1" fontId="14" fillId="0" borderId="22" xfId="0" applyNumberFormat="1" applyFont="1" applyBorder="1" applyAlignment="1">
      <alignment horizontal="center"/>
    </xf>
    <xf numFmtId="0" fontId="27" fillId="0" borderId="50" xfId="0" applyFont="1" applyBorder="1" applyAlignment="1">
      <alignment horizontal="left" vertical="top" wrapText="1"/>
    </xf>
    <xf numFmtId="1" fontId="14" fillId="0" borderId="67" xfId="0" applyNumberFormat="1" applyFont="1" applyBorder="1" applyAlignment="1">
      <alignment horizontal="center"/>
    </xf>
    <xf numFmtId="0" fontId="2" fillId="0" borderId="50" xfId="0" applyFont="1" applyBorder="1" applyAlignment="1">
      <alignment/>
    </xf>
    <xf numFmtId="1" fontId="14" fillId="0" borderId="32" xfId="0" applyNumberFormat="1" applyFont="1" applyBorder="1" applyAlignment="1">
      <alignment horizontal="center"/>
    </xf>
    <xf numFmtId="0" fontId="27" fillId="0" borderId="48" xfId="0" applyFont="1" applyBorder="1" applyAlignment="1">
      <alignment horizontal="left" vertical="top" wrapText="1"/>
    </xf>
    <xf numFmtId="1" fontId="14" fillId="0" borderId="31" xfId="0" applyNumberFormat="1" applyFont="1" applyBorder="1" applyAlignment="1">
      <alignment horizontal="center"/>
    </xf>
    <xf numFmtId="0" fontId="2" fillId="0" borderId="48" xfId="0" applyFont="1" applyBorder="1" applyAlignment="1">
      <alignment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1" fontId="41" fillId="0" borderId="31" xfId="0" applyNumberFormat="1" applyFont="1" applyBorder="1" applyAlignment="1">
      <alignment horizontal="center" vertical="top" wrapText="1"/>
    </xf>
    <xf numFmtId="0" fontId="2" fillId="0" borderId="48" xfId="0" applyFont="1" applyBorder="1" applyAlignment="1">
      <alignment horizontal="left"/>
    </xf>
    <xf numFmtId="1" fontId="41" fillId="0" borderId="33" xfId="0" applyNumberFormat="1" applyFont="1" applyBorder="1" applyAlignment="1">
      <alignment horizontal="center" vertical="top" wrapText="1"/>
    </xf>
    <xf numFmtId="0" fontId="2" fillId="0" borderId="49" xfId="0" applyFont="1" applyBorder="1" applyAlignment="1">
      <alignment horizontal="left"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1" fontId="41" fillId="0" borderId="32" xfId="0" applyNumberFormat="1" applyFont="1" applyBorder="1" applyAlignment="1">
      <alignment horizontal="center" vertical="top" wrapText="1"/>
    </xf>
    <xf numFmtId="0" fontId="0" fillId="0" borderId="50" xfId="0" applyBorder="1" applyAlignment="1">
      <alignment/>
    </xf>
    <xf numFmtId="0" fontId="0" fillId="0" borderId="32" xfId="0" applyBorder="1" applyAlignment="1">
      <alignment/>
    </xf>
    <xf numFmtId="49" fontId="1" fillId="0" borderId="0" xfId="0" applyNumberFormat="1" applyFont="1" applyFill="1" applyAlignment="1">
      <alignment horizontal="right"/>
    </xf>
    <xf numFmtId="1" fontId="41" fillId="0" borderId="68" xfId="0" applyNumberFormat="1" applyFont="1" applyFill="1" applyBorder="1" applyAlignment="1">
      <alignment horizontal="center" vertical="top" wrapText="1"/>
    </xf>
    <xf numFmtId="0" fontId="22" fillId="0" borderId="69" xfId="0" applyFont="1" applyFill="1" applyBorder="1" applyAlignment="1">
      <alignment vertical="center"/>
    </xf>
    <xf numFmtId="1" fontId="41" fillId="0" borderId="54" xfId="0" applyNumberFormat="1" applyFont="1" applyFill="1" applyBorder="1" applyAlignment="1">
      <alignment horizontal="center" vertical="top" wrapText="1"/>
    </xf>
    <xf numFmtId="1" fontId="41" fillId="0" borderId="70" xfId="0" applyNumberFormat="1" applyFont="1" applyFill="1" applyBorder="1" applyAlignment="1">
      <alignment horizontal="center" vertical="top" wrapText="1"/>
    </xf>
    <xf numFmtId="0" fontId="22" fillId="0" borderId="71" xfId="0" applyFont="1" applyFill="1" applyBorder="1" applyAlignment="1">
      <alignment vertical="center"/>
    </xf>
    <xf numFmtId="1" fontId="41" fillId="0" borderId="55" xfId="0" applyNumberFormat="1" applyFont="1" applyFill="1" applyBorder="1" applyAlignment="1">
      <alignment horizontal="center" vertical="top" wrapText="1"/>
    </xf>
    <xf numFmtId="0" fontId="24" fillId="0" borderId="70" xfId="0" applyFont="1" applyFill="1" applyBorder="1" applyAlignment="1">
      <alignment horizontal="center" vertical="top" wrapText="1"/>
    </xf>
    <xf numFmtId="0" fontId="2" fillId="0" borderId="71" xfId="0" applyFont="1" applyFill="1" applyBorder="1" applyAlignment="1">
      <alignment vertical="center"/>
    </xf>
    <xf numFmtId="0" fontId="41" fillId="0" borderId="55" xfId="0" applyFont="1" applyFill="1" applyBorder="1" applyAlignment="1">
      <alignment horizontal="center" vertical="top" wrapText="1"/>
    </xf>
    <xf numFmtId="0" fontId="0" fillId="0" borderId="70" xfId="0" applyFont="1" applyFill="1" applyBorder="1" applyAlignment="1">
      <alignment horizontal="center"/>
    </xf>
    <xf numFmtId="0" fontId="0" fillId="0" borderId="71" xfId="0" applyFill="1" applyBorder="1" applyAlignment="1">
      <alignment/>
    </xf>
    <xf numFmtId="0" fontId="18" fillId="0" borderId="55" xfId="0" applyFont="1" applyFill="1" applyBorder="1" applyAlignment="1">
      <alignment horizontal="center" vertical="top" wrapText="1"/>
    </xf>
    <xf numFmtId="0" fontId="0" fillId="0" borderId="70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22" fillId="0" borderId="73" xfId="0" applyFont="1" applyFill="1" applyBorder="1" applyAlignment="1">
      <alignment vertical="center"/>
    </xf>
    <xf numFmtId="1" fontId="41" fillId="0" borderId="35" xfId="0" applyNumberFormat="1" applyFont="1" applyFill="1" applyBorder="1" applyAlignment="1">
      <alignment horizontal="center" vertical="top" wrapText="1"/>
    </xf>
    <xf numFmtId="0" fontId="0" fillId="0" borderId="73" xfId="0" applyFill="1" applyBorder="1" applyAlignment="1">
      <alignment vertical="center"/>
    </xf>
    <xf numFmtId="0" fontId="18" fillId="0" borderId="35" xfId="0" applyFont="1" applyFill="1" applyBorder="1" applyAlignment="1">
      <alignment horizontal="center" vertical="top" wrapText="1"/>
    </xf>
    <xf numFmtId="0" fontId="22" fillId="0" borderId="69" xfId="0" applyFont="1" applyFill="1" applyBorder="1" applyAlignment="1">
      <alignment vertical="top"/>
    </xf>
    <xf numFmtId="1" fontId="41" fillId="0" borderId="53" xfId="0" applyNumberFormat="1" applyFont="1" applyFill="1" applyBorder="1" applyAlignment="1">
      <alignment horizontal="center" vertical="top" wrapText="1"/>
    </xf>
    <xf numFmtId="0" fontId="22" fillId="0" borderId="71" xfId="0" applyFont="1" applyFill="1" applyBorder="1" applyAlignment="1">
      <alignment vertical="top"/>
    </xf>
    <xf numFmtId="1" fontId="41" fillId="0" borderId="0" xfId="0" applyNumberFormat="1" applyFont="1" applyFill="1" applyBorder="1" applyAlignment="1">
      <alignment horizontal="center" vertical="top" wrapText="1"/>
    </xf>
    <xf numFmtId="0" fontId="22" fillId="0" borderId="73" xfId="0" applyFont="1" applyFill="1" applyBorder="1" applyAlignment="1">
      <alignment vertical="top"/>
    </xf>
    <xf numFmtId="1" fontId="41" fillId="0" borderId="42" xfId="0" applyNumberFormat="1" applyFont="1" applyFill="1" applyBorder="1" applyAlignment="1">
      <alignment horizontal="center" vertical="top" wrapText="1"/>
    </xf>
    <xf numFmtId="0" fontId="24" fillId="0" borderId="73" xfId="0" applyFont="1" applyFill="1" applyBorder="1" applyAlignment="1">
      <alignment vertical="top"/>
    </xf>
    <xf numFmtId="1" fontId="14" fillId="0" borderId="68" xfId="0" applyNumberFormat="1" applyFont="1" applyFill="1" applyBorder="1" applyAlignment="1">
      <alignment horizontal="center" wrapText="1"/>
    </xf>
    <xf numFmtId="1" fontId="14" fillId="0" borderId="70" xfId="0" applyNumberFormat="1" applyFont="1" applyFill="1" applyBorder="1" applyAlignment="1">
      <alignment horizontal="center" wrapText="1"/>
    </xf>
    <xf numFmtId="1" fontId="14" fillId="0" borderId="72" xfId="0" applyNumberFormat="1" applyFont="1" applyFill="1" applyBorder="1" applyAlignment="1">
      <alignment horizontal="center" wrapText="1"/>
    </xf>
    <xf numFmtId="0" fontId="22" fillId="0" borderId="69" xfId="0" applyFont="1" applyFill="1" applyBorder="1" applyAlignment="1">
      <alignment vertical="top" wrapText="1"/>
    </xf>
    <xf numFmtId="0" fontId="22" fillId="0" borderId="71" xfId="0" applyFont="1" applyFill="1" applyBorder="1" applyAlignment="1">
      <alignment vertical="top" wrapText="1"/>
    </xf>
    <xf numFmtId="0" fontId="22" fillId="0" borderId="73" xfId="0" applyFont="1" applyFill="1" applyBorder="1" applyAlignment="1">
      <alignment vertical="top" wrapText="1"/>
    </xf>
    <xf numFmtId="0" fontId="1" fillId="33" borderId="73" xfId="0" applyFont="1" applyFill="1" applyBorder="1" applyAlignment="1">
      <alignment horizontal="center" vertical="center"/>
    </xf>
    <xf numFmtId="0" fontId="1" fillId="33" borderId="63" xfId="0" applyFont="1" applyFill="1" applyBorder="1" applyAlignment="1">
      <alignment horizontal="center" vertical="center"/>
    </xf>
    <xf numFmtId="0" fontId="1" fillId="33" borderId="72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/>
    </xf>
    <xf numFmtId="49" fontId="1" fillId="33" borderId="44" xfId="0" applyNumberFormat="1" applyFont="1" applyFill="1" applyBorder="1" applyAlignment="1">
      <alignment horizontal="center"/>
    </xf>
    <xf numFmtId="49" fontId="14" fillId="33" borderId="44" xfId="0" applyNumberFormat="1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49" fontId="1" fillId="33" borderId="28" xfId="0" applyNumberFormat="1" applyFont="1" applyFill="1" applyBorder="1" applyAlignment="1">
      <alignment horizontal="center"/>
    </xf>
    <xf numFmtId="49" fontId="14" fillId="33" borderId="28" xfId="0" applyNumberFormat="1" applyFont="1" applyFill="1" applyBorder="1" applyAlignment="1">
      <alignment horizontal="center"/>
    </xf>
    <xf numFmtId="49" fontId="1" fillId="33" borderId="29" xfId="0" applyNumberFormat="1" applyFont="1" applyFill="1" applyBorder="1" applyAlignment="1">
      <alignment horizontal="center"/>
    </xf>
    <xf numFmtId="49" fontId="14" fillId="33" borderId="29" xfId="0" applyNumberFormat="1" applyFont="1" applyFill="1" applyBorder="1" applyAlignment="1">
      <alignment horizontal="center"/>
    </xf>
    <xf numFmtId="0" fontId="1" fillId="33" borderId="74" xfId="0" applyFont="1" applyFill="1" applyBorder="1" applyAlignment="1">
      <alignment horizontal="center"/>
    </xf>
    <xf numFmtId="0" fontId="1" fillId="33" borderId="75" xfId="0" applyFont="1" applyFill="1" applyBorder="1" applyAlignment="1">
      <alignment horizontal="center"/>
    </xf>
    <xf numFmtId="49" fontId="14" fillId="33" borderId="23" xfId="0" applyNumberFormat="1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 vertical="top"/>
    </xf>
    <xf numFmtId="0" fontId="17" fillId="33" borderId="11" xfId="0" applyFont="1" applyFill="1" applyBorder="1" applyAlignment="1">
      <alignment horizontal="center" vertical="center"/>
    </xf>
    <xf numFmtId="49" fontId="14" fillId="33" borderId="47" xfId="0" applyNumberFormat="1" applyFont="1" applyFill="1" applyBorder="1" applyAlignment="1">
      <alignment horizontal="center" vertical="top"/>
    </xf>
    <xf numFmtId="49" fontId="14" fillId="33" borderId="56" xfId="0" applyNumberFormat="1" applyFont="1" applyFill="1" applyBorder="1" applyAlignment="1">
      <alignment horizontal="center" vertical="top"/>
    </xf>
    <xf numFmtId="0" fontId="17" fillId="33" borderId="23" xfId="0" applyFont="1" applyFill="1" applyBorder="1" applyAlignment="1">
      <alignment horizontal="center" vertical="center"/>
    </xf>
    <xf numFmtId="0" fontId="17" fillId="33" borderId="58" xfId="0" applyFont="1" applyFill="1" applyBorder="1" applyAlignment="1">
      <alignment horizontal="center" vertical="center"/>
    </xf>
    <xf numFmtId="49" fontId="0" fillId="33" borderId="0" xfId="0" applyNumberFormat="1" applyFill="1" applyBorder="1" applyAlignment="1">
      <alignment/>
    </xf>
    <xf numFmtId="49" fontId="2" fillId="33" borderId="74" xfId="0" applyNumberFormat="1" applyFont="1" applyFill="1" applyBorder="1" applyAlignment="1">
      <alignment/>
    </xf>
    <xf numFmtId="49" fontId="1" fillId="33" borderId="76" xfId="0" applyNumberFormat="1" applyFont="1" applyFill="1" applyBorder="1" applyAlignment="1">
      <alignment horizontal="center"/>
    </xf>
    <xf numFmtId="49" fontId="2" fillId="33" borderId="75" xfId="0" applyNumberFormat="1" applyFont="1" applyFill="1" applyBorder="1" applyAlignment="1">
      <alignment/>
    </xf>
    <xf numFmtId="49" fontId="1" fillId="33" borderId="23" xfId="0" applyNumberFormat="1" applyFont="1" applyFill="1" applyBorder="1" applyAlignment="1">
      <alignment horizontal="center"/>
    </xf>
    <xf numFmtId="49" fontId="2" fillId="33" borderId="77" xfId="0" applyNumberFormat="1" applyFont="1" applyFill="1" applyBorder="1" applyAlignment="1">
      <alignment/>
    </xf>
    <xf numFmtId="49" fontId="1" fillId="33" borderId="58" xfId="0" applyNumberFormat="1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33" borderId="78" xfId="0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1" fillId="33" borderId="79" xfId="0" applyNumberFormat="1" applyFont="1" applyFill="1" applyBorder="1" applyAlignment="1">
      <alignment horizontal="center" vertical="center"/>
    </xf>
    <xf numFmtId="49" fontId="1" fillId="33" borderId="63" xfId="0" applyNumberFormat="1" applyFont="1" applyFill="1" applyBorder="1" applyAlignment="1">
      <alignment horizontal="center" vertical="center"/>
    </xf>
    <xf numFmtId="49" fontId="1" fillId="33" borderId="72" xfId="0" applyNumberFormat="1" applyFont="1" applyFill="1" applyBorder="1" applyAlignment="1">
      <alignment horizontal="center" vertical="center"/>
    </xf>
    <xf numFmtId="49" fontId="0" fillId="33" borderId="73" xfId="0" applyNumberFormat="1" applyFill="1" applyBorder="1" applyAlignment="1">
      <alignment/>
    </xf>
    <xf numFmtId="49" fontId="0" fillId="33" borderId="63" xfId="0" applyNumberFormat="1" applyFill="1" applyBorder="1" applyAlignment="1">
      <alignment/>
    </xf>
    <xf numFmtId="49" fontId="0" fillId="33" borderId="42" xfId="0" applyNumberFormat="1" applyFill="1" applyBorder="1" applyAlignment="1">
      <alignment/>
    </xf>
    <xf numFmtId="49" fontId="3" fillId="33" borderId="63" xfId="0" applyNumberFormat="1" applyFont="1" applyFill="1" applyBorder="1" applyAlignment="1">
      <alignment horizontal="center"/>
    </xf>
    <xf numFmtId="49" fontId="0" fillId="33" borderId="64" xfId="0" applyNumberFormat="1" applyFill="1" applyBorder="1" applyAlignment="1">
      <alignment/>
    </xf>
    <xf numFmtId="49" fontId="0" fillId="33" borderId="35" xfId="0" applyNumberFormat="1" applyFill="1" applyBorder="1" applyAlignment="1">
      <alignment/>
    </xf>
    <xf numFmtId="49" fontId="2" fillId="33" borderId="44" xfId="0" applyNumberFormat="1" applyFont="1" applyFill="1" applyBorder="1" applyAlignment="1">
      <alignment/>
    </xf>
    <xf numFmtId="49" fontId="14" fillId="33" borderId="45" xfId="0" applyNumberFormat="1" applyFont="1" applyFill="1" applyBorder="1" applyAlignment="1">
      <alignment horizontal="center"/>
    </xf>
    <xf numFmtId="49" fontId="14" fillId="33" borderId="27" xfId="0" applyNumberFormat="1" applyFont="1" applyFill="1" applyBorder="1" applyAlignment="1">
      <alignment horizontal="center"/>
    </xf>
    <xf numFmtId="49" fontId="2" fillId="33" borderId="28" xfId="0" applyNumberFormat="1" applyFont="1" applyFill="1" applyBorder="1" applyAlignment="1">
      <alignment/>
    </xf>
    <xf numFmtId="49" fontId="14" fillId="33" borderId="18" xfId="0" applyNumberFormat="1" applyFont="1" applyFill="1" applyBorder="1" applyAlignment="1">
      <alignment horizontal="center"/>
    </xf>
    <xf numFmtId="49" fontId="14" fillId="33" borderId="16" xfId="0" applyNumberFormat="1" applyFont="1" applyFill="1" applyBorder="1" applyAlignment="1">
      <alignment horizontal="center"/>
    </xf>
    <xf numFmtId="49" fontId="2" fillId="33" borderId="29" xfId="0" applyNumberFormat="1" applyFont="1" applyFill="1" applyBorder="1" applyAlignment="1">
      <alignment/>
    </xf>
    <xf numFmtId="49" fontId="14" fillId="33" borderId="46" xfId="0" applyNumberFormat="1" applyFont="1" applyFill="1" applyBorder="1" applyAlignment="1">
      <alignment horizontal="center"/>
    </xf>
    <xf numFmtId="49" fontId="14" fillId="33" borderId="30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49" fontId="3" fillId="33" borderId="24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49" fontId="0" fillId="33" borderId="55" xfId="0" applyNumberFormat="1" applyFont="1" applyFill="1" applyBorder="1" applyAlignment="1">
      <alignment horizontal="center"/>
    </xf>
    <xf numFmtId="49" fontId="14" fillId="33" borderId="33" xfId="0" applyNumberFormat="1" applyFont="1" applyFill="1" applyBorder="1" applyAlignment="1">
      <alignment horizontal="center"/>
    </xf>
    <xf numFmtId="49" fontId="0" fillId="33" borderId="25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>
      <alignment/>
    </xf>
    <xf numFmtId="49" fontId="14" fillId="33" borderId="43" xfId="0" applyNumberFormat="1" applyFont="1" applyFill="1" applyBorder="1" applyAlignment="1">
      <alignment horizontal="center"/>
    </xf>
    <xf numFmtId="49" fontId="14" fillId="33" borderId="25" xfId="0" applyNumberFormat="1" applyFont="1" applyFill="1" applyBorder="1" applyAlignment="1">
      <alignment horizontal="center"/>
    </xf>
    <xf numFmtId="49" fontId="14" fillId="33" borderId="80" xfId="0" applyNumberFormat="1" applyFont="1" applyFill="1" applyBorder="1" applyAlignment="1">
      <alignment horizontal="center"/>
    </xf>
    <xf numFmtId="49" fontId="2" fillId="33" borderId="38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34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1" fontId="4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top" wrapText="1"/>
    </xf>
    <xf numFmtId="1" fontId="23" fillId="0" borderId="0" xfId="0" applyNumberFormat="1" applyFont="1" applyBorder="1" applyAlignment="1">
      <alignment horizontal="center" vertical="center" wrapText="1"/>
    </xf>
    <xf numFmtId="0" fontId="35" fillId="0" borderId="0" xfId="42" applyAlignment="1" applyProtection="1">
      <alignment/>
      <protection/>
    </xf>
    <xf numFmtId="49" fontId="35" fillId="0" borderId="0" xfId="42" applyNumberFormat="1" applyFill="1" applyAlignment="1" applyProtection="1">
      <alignment/>
      <protection/>
    </xf>
    <xf numFmtId="49" fontId="35" fillId="0" borderId="0" xfId="42" applyNumberFormat="1" applyAlignment="1" applyProtection="1">
      <alignment/>
      <protection/>
    </xf>
    <xf numFmtId="49" fontId="35" fillId="0" borderId="0" xfId="42" applyNumberFormat="1" applyBorder="1" applyAlignment="1" applyProtection="1">
      <alignment horizontal="left"/>
      <protection/>
    </xf>
    <xf numFmtId="0" fontId="35" fillId="0" borderId="0" xfId="42" applyFill="1" applyAlignment="1" applyProtection="1">
      <alignment/>
      <protection/>
    </xf>
    <xf numFmtId="49" fontId="35" fillId="0" borderId="0" xfId="42" applyNumberFormat="1" applyFill="1" applyAlignment="1" applyProtection="1">
      <alignment horizontal="center"/>
      <protection/>
    </xf>
    <xf numFmtId="0" fontId="2" fillId="0" borderId="0" xfId="0" applyFont="1" applyAlignment="1">
      <alignment/>
    </xf>
    <xf numFmtId="0" fontId="1" fillId="0" borderId="24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2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4" fillId="0" borderId="19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172" fontId="34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34" borderId="81" xfId="0" applyFill="1" applyBorder="1" applyAlignment="1">
      <alignment/>
    </xf>
    <xf numFmtId="0" fontId="0" fillId="34" borderId="81" xfId="0" applyFill="1" applyBorder="1" applyAlignment="1">
      <alignment horizontal="center"/>
    </xf>
    <xf numFmtId="0" fontId="2" fillId="34" borderId="81" xfId="0" applyFont="1" applyFill="1" applyBorder="1" applyAlignment="1">
      <alignment horizontal="center"/>
    </xf>
    <xf numFmtId="0" fontId="4" fillId="34" borderId="81" xfId="0" applyFont="1" applyFill="1" applyBorder="1" applyAlignment="1">
      <alignment horizontal="center"/>
    </xf>
    <xf numFmtId="0" fontId="0" fillId="0" borderId="81" xfId="0" applyBorder="1" applyAlignment="1">
      <alignment/>
    </xf>
    <xf numFmtId="0" fontId="0" fillId="0" borderId="81" xfId="0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6" xfId="0" applyNumberFormat="1" applyFont="1" applyBorder="1" applyAlignment="1">
      <alignment horizontal="center"/>
    </xf>
    <xf numFmtId="172" fontId="34" fillId="0" borderId="18" xfId="0" applyNumberFormat="1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1" fillId="0" borderId="0" xfId="0" applyFont="1" applyBorder="1" applyAlignment="1">
      <alignment horizontal="center"/>
    </xf>
    <xf numFmtId="0" fontId="8" fillId="0" borderId="81" xfId="0" applyFont="1" applyBorder="1" applyAlignment="1">
      <alignment horizontal="center"/>
    </xf>
    <xf numFmtId="4" fontId="3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81" xfId="0" applyFont="1" applyBorder="1" applyAlignment="1">
      <alignment/>
    </xf>
    <xf numFmtId="0" fontId="3" fillId="0" borderId="81" xfId="0" applyFont="1" applyBorder="1" applyAlignment="1">
      <alignment/>
    </xf>
    <xf numFmtId="0" fontId="1" fillId="0" borderId="81" xfId="0" applyFont="1" applyBorder="1" applyAlignment="1">
      <alignment/>
    </xf>
    <xf numFmtId="0" fontId="1" fillId="0" borderId="81" xfId="0" applyFont="1" applyBorder="1" applyAlignment="1">
      <alignment horizontal="center"/>
    </xf>
    <xf numFmtId="172" fontId="1" fillId="0" borderId="81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9" fontId="1" fillId="0" borderId="0" xfId="0" applyNumberFormat="1" applyFont="1" applyFill="1" applyAlignment="1">
      <alignment/>
    </xf>
    <xf numFmtId="0" fontId="0" fillId="0" borderId="42" xfId="0" applyBorder="1" applyAlignment="1">
      <alignment/>
    </xf>
    <xf numFmtId="0" fontId="0" fillId="0" borderId="76" xfId="0" applyBorder="1" applyAlignment="1">
      <alignment/>
    </xf>
    <xf numFmtId="0" fontId="0" fillId="0" borderId="58" xfId="0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Fill="1" applyBorder="1" applyAlignment="1">
      <alignment/>
    </xf>
    <xf numFmtId="172" fontId="1" fillId="0" borderId="18" xfId="0" applyNumberFormat="1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31" fillId="0" borderId="0" xfId="0" applyFont="1" applyBorder="1" applyAlignment="1">
      <alignment/>
    </xf>
    <xf numFmtId="0" fontId="2" fillId="33" borderId="21" xfId="0" applyFont="1" applyFill="1" applyBorder="1" applyAlignment="1">
      <alignment/>
    </xf>
    <xf numFmtId="0" fontId="0" fillId="33" borderId="0" xfId="0" applyFill="1" applyBorder="1" applyAlignment="1">
      <alignment/>
    </xf>
    <xf numFmtId="174" fontId="1" fillId="0" borderId="16" xfId="63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18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21" xfId="0" applyFont="1" applyBorder="1" applyAlignment="1">
      <alignment horizontal="left"/>
    </xf>
    <xf numFmtId="2" fontId="1" fillId="0" borderId="23" xfId="0" applyNumberFormat="1" applyFont="1" applyBorder="1" applyAlignment="1">
      <alignment horizontal="center"/>
    </xf>
    <xf numFmtId="2" fontId="24" fillId="0" borderId="16" xfId="0" applyNumberFormat="1" applyFont="1" applyBorder="1" applyAlignment="1">
      <alignment horizontal="center"/>
    </xf>
    <xf numFmtId="172" fontId="24" fillId="0" borderId="0" xfId="0" applyNumberFormat="1" applyFont="1" applyBorder="1" applyAlignment="1">
      <alignment/>
    </xf>
    <xf numFmtId="0" fontId="1" fillId="0" borderId="2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20" xfId="0" applyFill="1" applyBorder="1" applyAlignment="1">
      <alignment/>
    </xf>
    <xf numFmtId="172" fontId="0" fillId="0" borderId="0" xfId="0" applyNumberFormat="1" applyFill="1" applyAlignment="1">
      <alignment/>
    </xf>
    <xf numFmtId="0" fontId="1" fillId="0" borderId="21" xfId="0" applyFont="1" applyFill="1" applyBorder="1" applyAlignment="1">
      <alignment horizontal="left"/>
    </xf>
    <xf numFmtId="0" fontId="0" fillId="0" borderId="22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1" fillId="0" borderId="0" xfId="0" applyFont="1" applyFill="1" applyBorder="1" applyAlignment="1">
      <alignment/>
    </xf>
    <xf numFmtId="172" fontId="1" fillId="0" borderId="1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/>
    </xf>
    <xf numFmtId="172" fontId="1" fillId="0" borderId="23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20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1" fillId="0" borderId="23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0" xfId="0" applyFont="1" applyFill="1" applyBorder="1" applyAlignment="1">
      <alignment/>
    </xf>
    <xf numFmtId="172" fontId="1" fillId="0" borderId="21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11" xfId="0" applyNumberFormat="1" applyFon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0" fontId="2" fillId="0" borderId="17" xfId="0" applyFont="1" applyBorder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172" fontId="24" fillId="0" borderId="19" xfId="0" applyNumberFormat="1" applyFont="1" applyFill="1" applyBorder="1" applyAlignment="1">
      <alignment horizontal="center"/>
    </xf>
    <xf numFmtId="172" fontId="24" fillId="0" borderId="11" xfId="0" applyNumberFormat="1" applyFont="1" applyFill="1" applyBorder="1" applyAlignment="1">
      <alignment horizontal="center"/>
    </xf>
    <xf numFmtId="172" fontId="24" fillId="0" borderId="12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172" fontId="24" fillId="0" borderId="0" xfId="0" applyNumberFormat="1" applyFont="1" applyFill="1" applyBorder="1" applyAlignment="1">
      <alignment horizontal="center"/>
    </xf>
    <xf numFmtId="172" fontId="24" fillId="0" borderId="0" xfId="0" applyNumberFormat="1" applyFont="1" applyBorder="1" applyAlignment="1">
      <alignment horizontal="center"/>
    </xf>
    <xf numFmtId="0" fontId="4" fillId="0" borderId="81" xfId="0" applyFont="1" applyFill="1" applyBorder="1" applyAlignment="1">
      <alignment horizontal="left"/>
    </xf>
    <xf numFmtId="0" fontId="1" fillId="0" borderId="81" xfId="0" applyFont="1" applyFill="1" applyBorder="1" applyAlignment="1">
      <alignment horizontal="center"/>
    </xf>
    <xf numFmtId="172" fontId="24" fillId="0" borderId="81" xfId="0" applyNumberFormat="1" applyFont="1" applyBorder="1" applyAlignment="1">
      <alignment horizontal="center"/>
    </xf>
    <xf numFmtId="0" fontId="4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33" borderId="2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22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3" xfId="0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0" borderId="81" xfId="0" applyFill="1" applyBorder="1" applyAlignment="1">
      <alignment/>
    </xf>
    <xf numFmtId="49" fontId="1" fillId="0" borderId="81" xfId="0" applyNumberFormat="1" applyFont="1" applyFill="1" applyBorder="1" applyAlignment="1">
      <alignment/>
    </xf>
    <xf numFmtId="0" fontId="0" fillId="0" borderId="42" xfId="0" applyBorder="1" applyAlignment="1">
      <alignment horizontal="left"/>
    </xf>
    <xf numFmtId="0" fontId="0" fillId="0" borderId="7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175" fontId="34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5" fontId="34" fillId="0" borderId="17" xfId="0" applyNumberFormat="1" applyFont="1" applyFill="1" applyBorder="1" applyAlignment="1">
      <alignment horizontal="center"/>
    </xf>
    <xf numFmtId="175" fontId="3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81" xfId="0" applyFill="1" applyBorder="1" applyAlignment="1">
      <alignment horizontal="left"/>
    </xf>
    <xf numFmtId="175" fontId="34" fillId="0" borderId="17" xfId="0" applyNumberFormat="1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175" fontId="2" fillId="0" borderId="17" xfId="0" applyNumberFormat="1" applyFont="1" applyFill="1" applyBorder="1" applyAlignment="1">
      <alignment/>
    </xf>
    <xf numFmtId="175" fontId="2" fillId="0" borderId="11" xfId="0" applyNumberFormat="1" applyFont="1" applyFill="1" applyBorder="1" applyAlignment="1">
      <alignment/>
    </xf>
    <xf numFmtId="175" fontId="2" fillId="0" borderId="11" xfId="0" applyNumberFormat="1" applyFont="1" applyFill="1" applyBorder="1" applyAlignment="1">
      <alignment horizontal="center"/>
    </xf>
    <xf numFmtId="175" fontId="2" fillId="0" borderId="20" xfId="0" applyNumberFormat="1" applyFont="1" applyFill="1" applyBorder="1" applyAlignment="1">
      <alignment/>
    </xf>
    <xf numFmtId="175" fontId="2" fillId="0" borderId="19" xfId="0" applyNumberFormat="1" applyFont="1" applyFill="1" applyBorder="1" applyAlignment="1">
      <alignment/>
    </xf>
    <xf numFmtId="175" fontId="2" fillId="0" borderId="17" xfId="0" applyNumberFormat="1" applyFont="1" applyFill="1" applyBorder="1" applyAlignment="1">
      <alignment horizontal="left"/>
    </xf>
    <xf numFmtId="0" fontId="1" fillId="0" borderId="22" xfId="0" applyFont="1" applyFill="1" applyBorder="1" applyAlignment="1">
      <alignment/>
    </xf>
    <xf numFmtId="175" fontId="34" fillId="0" borderId="19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175" fontId="2" fillId="0" borderId="23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175" fontId="2" fillId="0" borderId="0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175" fontId="2" fillId="0" borderId="0" xfId="0" applyNumberFormat="1" applyFont="1" applyFill="1" applyBorder="1" applyAlignment="1">
      <alignment horizontal="center"/>
    </xf>
    <xf numFmtId="175" fontId="2" fillId="0" borderId="22" xfId="0" applyNumberFormat="1" applyFont="1" applyFill="1" applyBorder="1" applyAlignment="1">
      <alignment/>
    </xf>
    <xf numFmtId="172" fontId="1" fillId="0" borderId="11" xfId="0" applyNumberFormat="1" applyFont="1" applyFill="1" applyBorder="1" applyAlignment="1">
      <alignment/>
    </xf>
    <xf numFmtId="172" fontId="0" fillId="0" borderId="81" xfId="0" applyNumberForma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72" fontId="4" fillId="0" borderId="8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172" fontId="0" fillId="0" borderId="10" xfId="0" applyNumberFormat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72" fontId="1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3" xfId="0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172" fontId="1" fillId="0" borderId="24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81" xfId="0" applyNumberFormat="1" applyFill="1" applyBorder="1" applyAlignment="1">
      <alignment horizontal="center"/>
    </xf>
    <xf numFmtId="172" fontId="0" fillId="0" borderId="0" xfId="0" applyNumberFormat="1" applyFill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9" xfId="0" applyFont="1" applyFill="1" applyBorder="1" applyAlignment="1">
      <alignment horizontal="center"/>
    </xf>
    <xf numFmtId="0" fontId="0" fillId="0" borderId="23" xfId="0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7" xfId="0" applyFont="1" applyBorder="1" applyAlignment="1">
      <alignment/>
    </xf>
    <xf numFmtId="0" fontId="0" fillId="0" borderId="12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2" fillId="0" borderId="22" xfId="0" applyFont="1" applyBorder="1" applyAlignment="1">
      <alignment/>
    </xf>
    <xf numFmtId="172" fontId="1" fillId="0" borderId="20" xfId="0" applyNumberFormat="1" applyFont="1" applyBorder="1" applyAlignment="1">
      <alignment/>
    </xf>
    <xf numFmtId="172" fontId="1" fillId="0" borderId="17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0" fontId="0" fillId="0" borderId="14" xfId="0" applyBorder="1" applyAlignment="1">
      <alignment horizontal="left"/>
    </xf>
    <xf numFmtId="172" fontId="1" fillId="0" borderId="19" xfId="0" applyNumberFormat="1" applyFont="1" applyBorder="1" applyAlignment="1">
      <alignment/>
    </xf>
    <xf numFmtId="172" fontId="1" fillId="0" borderId="11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0" xfId="0" applyBorder="1" applyAlignment="1">
      <alignment horizontal="left"/>
    </xf>
    <xf numFmtId="0" fontId="0" fillId="0" borderId="17" xfId="0" applyBorder="1" applyAlignment="1">
      <alignment horizontal="center"/>
    </xf>
    <xf numFmtId="0" fontId="37" fillId="0" borderId="17" xfId="0" applyFont="1" applyBorder="1" applyAlignment="1">
      <alignment/>
    </xf>
    <xf numFmtId="0" fontId="0" fillId="0" borderId="21" xfId="0" applyBorder="1" applyAlignment="1">
      <alignment horizontal="left"/>
    </xf>
    <xf numFmtId="0" fontId="37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9" xfId="0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12" xfId="0" applyFont="1" applyBorder="1" applyAlignment="1">
      <alignment/>
    </xf>
    <xf numFmtId="0" fontId="37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1" xfId="0" applyBorder="1" applyAlignment="1">
      <alignment horizontal="left"/>
    </xf>
    <xf numFmtId="0" fontId="3" fillId="0" borderId="0" xfId="0" applyFont="1" applyAlignment="1">
      <alignment/>
    </xf>
    <xf numFmtId="0" fontId="43" fillId="0" borderId="0" xfId="0" applyFont="1" applyAlignment="1">
      <alignment/>
    </xf>
    <xf numFmtId="172" fontId="34" fillId="0" borderId="15" xfId="0" applyNumberFormat="1" applyFont="1" applyBorder="1" applyAlignment="1">
      <alignment horizontal="center"/>
    </xf>
    <xf numFmtId="172" fontId="37" fillId="0" borderId="0" xfId="0" applyNumberFormat="1" applyFont="1" applyAlignment="1">
      <alignment horizontal="center"/>
    </xf>
    <xf numFmtId="0" fontId="0" fillId="0" borderId="16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8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81" xfId="0" applyFont="1" applyBorder="1" applyAlignment="1">
      <alignment/>
    </xf>
    <xf numFmtId="0" fontId="35" fillId="0" borderId="0" xfId="42" applyBorder="1" applyAlignment="1" applyProtection="1">
      <alignment horizontal="center"/>
      <protection/>
    </xf>
    <xf numFmtId="0" fontId="35" fillId="34" borderId="81" xfId="42" applyFill="1" applyBorder="1" applyAlignment="1" applyProtection="1">
      <alignment horizontal="center"/>
      <protection/>
    </xf>
    <xf numFmtId="0" fontId="13" fillId="0" borderId="0" xfId="0" applyFont="1" applyFill="1" applyBorder="1" applyAlignment="1">
      <alignment horizontal="center"/>
    </xf>
    <xf numFmtId="0" fontId="35" fillId="0" borderId="0" xfId="42" applyFill="1" applyBorder="1" applyAlignment="1" applyProtection="1">
      <alignment/>
      <protection/>
    </xf>
    <xf numFmtId="49" fontId="35" fillId="0" borderId="0" xfId="42" applyNumberFormat="1" applyAlignment="1" applyProtection="1">
      <alignment horizontal="center" vertical="center"/>
      <protection/>
    </xf>
    <xf numFmtId="172" fontId="1" fillId="33" borderId="12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42" xfId="0" applyFill="1" applyBorder="1" applyAlignment="1">
      <alignment horizontal="left"/>
    </xf>
    <xf numFmtId="0" fontId="0" fillId="0" borderId="76" xfId="0" applyFill="1" applyBorder="1" applyAlignment="1">
      <alignment/>
    </xf>
    <xf numFmtId="0" fontId="0" fillId="0" borderId="76" xfId="0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0" fillId="0" borderId="58" xfId="0" applyFill="1" applyBorder="1" applyAlignment="1">
      <alignment/>
    </xf>
    <xf numFmtId="0" fontId="0" fillId="0" borderId="58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" fillId="0" borderId="81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2" fillId="0" borderId="52" xfId="0" applyFont="1" applyBorder="1" applyAlignment="1">
      <alignment horizontal="left" vertical="top" wrapText="1"/>
    </xf>
    <xf numFmtId="1" fontId="23" fillId="0" borderId="54" xfId="0" applyNumberFormat="1" applyFont="1" applyBorder="1" applyAlignment="1">
      <alignment horizontal="center" vertical="center" wrapText="1"/>
    </xf>
    <xf numFmtId="0" fontId="22" fillId="0" borderId="54" xfId="0" applyFont="1" applyBorder="1" applyAlignment="1">
      <alignment horizontal="left" vertical="top" wrapText="1"/>
    </xf>
    <xf numFmtId="0" fontId="22" fillId="0" borderId="35" xfId="0" applyFont="1" applyBorder="1" applyAlignment="1">
      <alignment horizontal="left" vertical="top" wrapText="1"/>
    </xf>
    <xf numFmtId="172" fontId="37" fillId="0" borderId="0" xfId="0" applyNumberFormat="1" applyFont="1" applyBorder="1" applyAlignment="1">
      <alignment/>
    </xf>
    <xf numFmtId="172" fontId="37" fillId="0" borderId="11" xfId="0" applyNumberFormat="1" applyFont="1" applyBorder="1" applyAlignment="1">
      <alignment/>
    </xf>
    <xf numFmtId="172" fontId="37" fillId="0" borderId="17" xfId="0" applyNumberFormat="1" applyFont="1" applyBorder="1" applyAlignment="1">
      <alignment/>
    </xf>
    <xf numFmtId="0" fontId="37" fillId="0" borderId="0" xfId="0" applyFont="1" applyAlignment="1">
      <alignment horizontal="right"/>
    </xf>
    <xf numFmtId="0" fontId="2" fillId="0" borderId="44" xfId="0" applyFont="1" applyFill="1" applyBorder="1" applyAlignment="1">
      <alignment/>
    </xf>
    <xf numFmtId="0" fontId="14" fillId="0" borderId="45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49" fontId="14" fillId="0" borderId="27" xfId="0" applyNumberFormat="1" applyFont="1" applyFill="1" applyBorder="1" applyAlignment="1">
      <alignment horizontal="center"/>
    </xf>
    <xf numFmtId="49" fontId="13" fillId="0" borderId="31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33" xfId="0" applyNumberFormat="1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49" fontId="13" fillId="0" borderId="30" xfId="0" applyNumberFormat="1" applyFont="1" applyFill="1" applyBorder="1" applyAlignment="1">
      <alignment horizontal="center" vertical="center"/>
    </xf>
    <xf numFmtId="49" fontId="13" fillId="0" borderId="32" xfId="0" applyNumberFormat="1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/>
    </xf>
    <xf numFmtId="0" fontId="1" fillId="0" borderId="6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66" xfId="0" applyFill="1" applyBorder="1" applyAlignment="1">
      <alignment/>
    </xf>
    <xf numFmtId="0" fontId="14" fillId="0" borderId="33" xfId="0" applyFont="1" applyFill="1" applyBorder="1" applyAlignment="1">
      <alignment horizontal="center"/>
    </xf>
    <xf numFmtId="0" fontId="15" fillId="0" borderId="80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4" fillId="0" borderId="73" xfId="0" applyFont="1" applyFill="1" applyBorder="1" applyAlignment="1">
      <alignment horizontal="center"/>
    </xf>
    <xf numFmtId="0" fontId="14" fillId="0" borderId="63" xfId="0" applyFont="1" applyFill="1" applyBorder="1" applyAlignment="1">
      <alignment horizontal="center"/>
    </xf>
    <xf numFmtId="0" fontId="14" fillId="0" borderId="72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49" fontId="14" fillId="33" borderId="47" xfId="0" applyNumberFormat="1" applyFont="1" applyFill="1" applyBorder="1" applyAlignment="1">
      <alignment horizontal="center"/>
    </xf>
    <xf numFmtId="49" fontId="14" fillId="33" borderId="56" xfId="0" applyNumberFormat="1" applyFont="1" applyFill="1" applyBorder="1" applyAlignment="1">
      <alignment horizontal="center"/>
    </xf>
    <xf numFmtId="49" fontId="14" fillId="33" borderId="28" xfId="0" applyNumberFormat="1" applyFont="1" applyFill="1" applyBorder="1" applyAlignment="1">
      <alignment horizontal="center"/>
    </xf>
    <xf numFmtId="49" fontId="14" fillId="33" borderId="57" xfId="0" applyNumberFormat="1" applyFont="1" applyFill="1" applyBorder="1" applyAlignment="1">
      <alignment horizontal="center"/>
    </xf>
    <xf numFmtId="49" fontId="14" fillId="33" borderId="78" xfId="0" applyNumberFormat="1" applyFont="1" applyFill="1" applyBorder="1" applyAlignment="1">
      <alignment horizontal="center"/>
    </xf>
    <xf numFmtId="49" fontId="14" fillId="33" borderId="82" xfId="0" applyNumberFormat="1" applyFont="1" applyFill="1" applyBorder="1" applyAlignment="1">
      <alignment horizontal="center"/>
    </xf>
    <xf numFmtId="49" fontId="14" fillId="33" borderId="44" xfId="0" applyNumberFormat="1" applyFont="1" applyFill="1" applyBorder="1" applyAlignment="1">
      <alignment horizontal="center"/>
    </xf>
    <xf numFmtId="49" fontId="14" fillId="33" borderId="62" xfId="0" applyNumberFormat="1" applyFont="1" applyFill="1" applyBorder="1" applyAlignment="1">
      <alignment horizontal="center"/>
    </xf>
    <xf numFmtId="49" fontId="14" fillId="33" borderId="28" xfId="0" applyNumberFormat="1" applyFont="1" applyFill="1" applyBorder="1" applyAlignment="1">
      <alignment horizontal="center" vertical="center"/>
    </xf>
    <xf numFmtId="49" fontId="14" fillId="33" borderId="29" xfId="0" applyNumberFormat="1" applyFont="1" applyFill="1" applyBorder="1" applyAlignment="1">
      <alignment horizontal="center" vertical="center"/>
    </xf>
    <xf numFmtId="49" fontId="14" fillId="33" borderId="59" xfId="0" applyNumberFormat="1" applyFont="1" applyFill="1" applyBorder="1" applyAlignment="1">
      <alignment horizontal="center"/>
    </xf>
    <xf numFmtId="49" fontId="14" fillId="33" borderId="29" xfId="0" applyNumberFormat="1" applyFont="1" applyFill="1" applyBorder="1" applyAlignment="1">
      <alignment horizontal="center"/>
    </xf>
    <xf numFmtId="49" fontId="1" fillId="33" borderId="76" xfId="0" applyNumberFormat="1" applyFont="1" applyFill="1" applyBorder="1" applyAlignment="1">
      <alignment horizontal="center"/>
    </xf>
    <xf numFmtId="49" fontId="1" fillId="33" borderId="23" xfId="0" applyNumberFormat="1" applyFont="1" applyFill="1" applyBorder="1" applyAlignment="1">
      <alignment horizontal="center"/>
    </xf>
    <xf numFmtId="49" fontId="1" fillId="33" borderId="58" xfId="0" applyNumberFormat="1" applyFont="1" applyFill="1" applyBorder="1" applyAlignment="1">
      <alignment horizontal="center"/>
    </xf>
    <xf numFmtId="49" fontId="14" fillId="0" borderId="76" xfId="0" applyNumberFormat="1" applyFont="1" applyFill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/>
    </xf>
    <xf numFmtId="49" fontId="14" fillId="33" borderId="58" xfId="0" applyNumberFormat="1" applyFont="1" applyFill="1" applyBorder="1" applyAlignment="1">
      <alignment horizontal="center"/>
    </xf>
    <xf numFmtId="49" fontId="14" fillId="33" borderId="29" xfId="0" applyNumberFormat="1" applyFont="1" applyFill="1" applyBorder="1" applyAlignment="1">
      <alignment horizontal="center" vertical="top"/>
    </xf>
    <xf numFmtId="49" fontId="1" fillId="33" borderId="77" xfId="0" applyNumberFormat="1" applyFont="1" applyFill="1" applyBorder="1" applyAlignment="1">
      <alignment horizontal="center"/>
    </xf>
    <xf numFmtId="173" fontId="14" fillId="0" borderId="16" xfId="0" applyNumberFormat="1" applyFont="1" applyFill="1" applyBorder="1" applyAlignment="1">
      <alignment horizontal="center"/>
    </xf>
    <xf numFmtId="49" fontId="0" fillId="0" borderId="71" xfId="0" applyNumberFormat="1" applyFill="1" applyBorder="1" applyAlignment="1">
      <alignment/>
    </xf>
    <xf numFmtId="49" fontId="0" fillId="0" borderId="24" xfId="0" applyNumberFormat="1" applyFill="1" applyBorder="1" applyAlignment="1">
      <alignment/>
    </xf>
    <xf numFmtId="49" fontId="3" fillId="0" borderId="24" xfId="0" applyNumberFormat="1" applyFont="1" applyFill="1" applyBorder="1" applyAlignment="1">
      <alignment horizontal="center"/>
    </xf>
    <xf numFmtId="49" fontId="0" fillId="0" borderId="21" xfId="0" applyNumberFormat="1" applyFill="1" applyBorder="1" applyAlignment="1">
      <alignment/>
    </xf>
    <xf numFmtId="49" fontId="0" fillId="0" borderId="55" xfId="0" applyNumberFormat="1" applyFill="1" applyBorder="1" applyAlignment="1">
      <alignment/>
    </xf>
    <xf numFmtId="49" fontId="2" fillId="0" borderId="44" xfId="0" applyNumberFormat="1" applyFont="1" applyFill="1" applyBorder="1" applyAlignment="1">
      <alignment/>
    </xf>
    <xf numFmtId="49" fontId="13" fillId="33" borderId="45" xfId="0" applyNumberFormat="1" applyFont="1" applyFill="1" applyBorder="1" applyAlignment="1">
      <alignment horizontal="center"/>
    </xf>
    <xf numFmtId="49" fontId="13" fillId="33" borderId="27" xfId="0" applyNumberFormat="1" applyFont="1" applyFill="1" applyBorder="1" applyAlignment="1">
      <alignment horizontal="center"/>
    </xf>
    <xf numFmtId="49" fontId="13" fillId="0" borderId="31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/>
    </xf>
    <xf numFmtId="49" fontId="13" fillId="33" borderId="18" xfId="0" applyNumberFormat="1" applyFont="1" applyFill="1" applyBorder="1" applyAlignment="1">
      <alignment horizontal="center"/>
    </xf>
    <xf numFmtId="49" fontId="13" fillId="33" borderId="16" xfId="0" applyNumberFormat="1" applyFont="1" applyFill="1" applyBorder="1" applyAlignment="1">
      <alignment horizontal="center"/>
    </xf>
    <xf numFmtId="49" fontId="13" fillId="0" borderId="33" xfId="0" applyNumberFormat="1" applyFont="1" applyFill="1" applyBorder="1" applyAlignment="1">
      <alignment horizontal="center"/>
    </xf>
    <xf numFmtId="49" fontId="2" fillId="0" borderId="78" xfId="0" applyNumberFormat="1" applyFont="1" applyFill="1" applyBorder="1" applyAlignment="1">
      <alignment/>
    </xf>
    <xf numFmtId="49" fontId="13" fillId="33" borderId="10" xfId="0" applyNumberFormat="1" applyFont="1" applyFill="1" applyBorder="1" applyAlignment="1">
      <alignment horizontal="center"/>
    </xf>
    <xf numFmtId="49" fontId="13" fillId="33" borderId="13" xfId="0" applyNumberFormat="1" applyFont="1" applyFill="1" applyBorder="1" applyAlignment="1">
      <alignment horizontal="center"/>
    </xf>
    <xf numFmtId="49" fontId="13" fillId="0" borderId="83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/>
    </xf>
    <xf numFmtId="49" fontId="13" fillId="33" borderId="46" xfId="0" applyNumberFormat="1" applyFont="1" applyFill="1" applyBorder="1" applyAlignment="1">
      <alignment horizontal="center"/>
    </xf>
    <xf numFmtId="49" fontId="13" fillId="33" borderId="30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49" fontId="0" fillId="0" borderId="38" xfId="0" applyNumberFormat="1" applyFill="1" applyBorder="1" applyAlignment="1">
      <alignment/>
    </xf>
    <xf numFmtId="49" fontId="2" fillId="0" borderId="44" xfId="0" applyNumberFormat="1" applyFont="1" applyFill="1" applyBorder="1" applyAlignment="1">
      <alignment horizontal="left"/>
    </xf>
    <xf numFmtId="49" fontId="2" fillId="0" borderId="29" xfId="0" applyNumberFormat="1" applyFont="1" applyFill="1" applyBorder="1" applyAlignment="1">
      <alignment horizontal="left"/>
    </xf>
    <xf numFmtId="49" fontId="4" fillId="0" borderId="38" xfId="0" applyNumberFormat="1" applyFont="1" applyFill="1" applyBorder="1" applyAlignment="1">
      <alignment/>
    </xf>
    <xf numFmtId="49" fontId="0" fillId="33" borderId="24" xfId="0" applyNumberFormat="1" applyFont="1" applyFill="1" applyBorder="1" applyAlignment="1">
      <alignment horizontal="center"/>
    </xf>
    <xf numFmtId="49" fontId="0" fillId="33" borderId="21" xfId="0" applyNumberFormat="1" applyFont="1" applyFill="1" applyBorder="1" applyAlignment="1">
      <alignment horizontal="center"/>
    </xf>
    <xf numFmtId="49" fontId="0" fillId="0" borderId="55" xfId="0" applyNumberFormat="1" applyFont="1" applyFill="1" applyBorder="1" applyAlignment="1">
      <alignment horizontal="center"/>
    </xf>
    <xf numFmtId="49" fontId="14" fillId="0" borderId="33" xfId="0" applyNumberFormat="1" applyFont="1" applyFill="1" applyBorder="1" applyAlignment="1">
      <alignment horizontal="center"/>
    </xf>
    <xf numFmtId="49" fontId="13" fillId="33" borderId="33" xfId="0" applyNumberFormat="1" applyFont="1" applyFill="1" applyBorder="1" applyAlignment="1">
      <alignment horizontal="center"/>
    </xf>
    <xf numFmtId="49" fontId="13" fillId="0" borderId="45" xfId="0" applyNumberFormat="1" applyFont="1" applyFill="1" applyBorder="1" applyAlignment="1">
      <alignment horizontal="center"/>
    </xf>
    <xf numFmtId="49" fontId="13" fillId="0" borderId="27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49" fontId="13" fillId="0" borderId="46" xfId="0" applyNumberFormat="1" applyFont="1" applyFill="1" applyBorder="1" applyAlignment="1">
      <alignment horizontal="center"/>
    </xf>
    <xf numFmtId="49" fontId="13" fillId="0" borderId="30" xfId="0" applyNumberFormat="1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55" xfId="0" applyNumberFormat="1" applyFont="1" applyFill="1" applyBorder="1" applyAlignment="1">
      <alignment/>
    </xf>
    <xf numFmtId="49" fontId="2" fillId="0" borderId="34" xfId="0" applyNumberFormat="1" applyFont="1" applyFill="1" applyBorder="1" applyAlignment="1">
      <alignment/>
    </xf>
    <xf numFmtId="49" fontId="13" fillId="0" borderId="43" xfId="0" applyNumberFormat="1" applyFont="1" applyFill="1" applyBorder="1" applyAlignment="1">
      <alignment horizontal="center"/>
    </xf>
    <xf numFmtId="49" fontId="13" fillId="0" borderId="25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49" fontId="1" fillId="0" borderId="80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0" fillId="0" borderId="51" xfId="0" applyNumberFormat="1" applyFill="1" applyBorder="1" applyAlignment="1">
      <alignment/>
    </xf>
    <xf numFmtId="49" fontId="0" fillId="0" borderId="53" xfId="0" applyNumberFormat="1" applyFill="1" applyBorder="1" applyAlignment="1">
      <alignment horizontal="center"/>
    </xf>
    <xf numFmtId="49" fontId="3" fillId="0" borderId="53" xfId="0" applyNumberFormat="1" applyFont="1" applyFill="1" applyBorder="1" applyAlignment="1">
      <alignment horizontal="center"/>
    </xf>
    <xf numFmtId="49" fontId="4" fillId="0" borderId="53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/>
    </xf>
    <xf numFmtId="49" fontId="0" fillId="0" borderId="54" xfId="0" applyNumberFormat="1" applyFont="1" applyFill="1" applyBorder="1" applyAlignment="1">
      <alignment horizontal="center"/>
    </xf>
    <xf numFmtId="49" fontId="0" fillId="33" borderId="26" xfId="0" applyNumberFormat="1" applyFont="1" applyFill="1" applyBorder="1" applyAlignment="1">
      <alignment horizontal="center"/>
    </xf>
    <xf numFmtId="49" fontId="14" fillId="33" borderId="31" xfId="0" applyNumberFormat="1" applyFont="1" applyFill="1" applyBorder="1" applyAlignment="1">
      <alignment horizontal="center"/>
    </xf>
    <xf numFmtId="49" fontId="14" fillId="33" borderId="12" xfId="0" applyNumberFormat="1" applyFont="1" applyFill="1" applyBorder="1" applyAlignment="1">
      <alignment horizontal="center"/>
    </xf>
    <xf numFmtId="49" fontId="14" fillId="33" borderId="15" xfId="0" applyNumberFormat="1" applyFont="1" applyFill="1" applyBorder="1" applyAlignment="1">
      <alignment horizontal="center"/>
    </xf>
    <xf numFmtId="49" fontId="14" fillId="33" borderId="66" xfId="0" applyNumberFormat="1" applyFont="1" applyFill="1" applyBorder="1" applyAlignment="1">
      <alignment horizontal="center"/>
    </xf>
    <xf numFmtId="49" fontId="14" fillId="33" borderId="32" xfId="0" applyNumberFormat="1" applyFont="1" applyFill="1" applyBorder="1" applyAlignment="1">
      <alignment horizontal="center"/>
    </xf>
    <xf numFmtId="49" fontId="14" fillId="0" borderId="43" xfId="0" applyNumberFormat="1" applyFont="1" applyFill="1" applyBorder="1" applyAlignment="1">
      <alignment horizontal="center"/>
    </xf>
    <xf numFmtId="49" fontId="14" fillId="0" borderId="25" xfId="0" applyNumberFormat="1" applyFon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49" fontId="2" fillId="0" borderId="38" xfId="0" applyNumberFormat="1" applyFont="1" applyFill="1" applyBorder="1" applyAlignment="1">
      <alignment/>
    </xf>
    <xf numFmtId="49" fontId="0" fillId="0" borderId="55" xfId="0" applyNumberFormat="1" applyFill="1" applyBorder="1" applyAlignment="1">
      <alignment horizontal="center"/>
    </xf>
    <xf numFmtId="49" fontId="0" fillId="0" borderId="43" xfId="0" applyNumberFormat="1" applyFill="1" applyBorder="1" applyAlignment="1">
      <alignment horizontal="center"/>
    </xf>
    <xf numFmtId="49" fontId="0" fillId="0" borderId="54" xfId="0" applyNumberFormat="1" applyFill="1" applyBorder="1" applyAlignment="1">
      <alignment horizontal="center"/>
    </xf>
    <xf numFmtId="49" fontId="0" fillId="0" borderId="84" xfId="0" applyNumberForma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2" fontId="18" fillId="0" borderId="31" xfId="0" applyNumberFormat="1" applyFont="1" applyFill="1" applyBorder="1" applyAlignment="1">
      <alignment horizontal="center"/>
    </xf>
    <xf numFmtId="1" fontId="46" fillId="33" borderId="48" xfId="0" applyNumberFormat="1" applyFont="1" applyFill="1" applyBorder="1" applyAlignment="1">
      <alignment horizontal="center"/>
    </xf>
    <xf numFmtId="1" fontId="46" fillId="33" borderId="31" xfId="0" applyNumberFormat="1" applyFont="1" applyFill="1" applyBorder="1" applyAlignment="1">
      <alignment horizontal="center"/>
    </xf>
    <xf numFmtId="1" fontId="46" fillId="33" borderId="27" xfId="0" applyNumberFormat="1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173" fontId="18" fillId="0" borderId="33" xfId="0" applyNumberFormat="1" applyFont="1" applyFill="1" applyBorder="1" applyAlignment="1">
      <alignment horizontal="center"/>
    </xf>
    <xf numFmtId="1" fontId="46" fillId="33" borderId="49" xfId="0" applyNumberFormat="1" applyFont="1" applyFill="1" applyBorder="1" applyAlignment="1">
      <alignment horizontal="center"/>
    </xf>
    <xf numFmtId="1" fontId="46" fillId="33" borderId="33" xfId="0" applyNumberFormat="1" applyFont="1" applyFill="1" applyBorder="1" applyAlignment="1">
      <alignment horizontal="center"/>
    </xf>
    <xf numFmtId="1" fontId="46" fillId="33" borderId="16" xfId="0" applyNumberFormat="1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173" fontId="18" fillId="0" borderId="83" xfId="0" applyNumberFormat="1" applyFont="1" applyFill="1" applyBorder="1" applyAlignment="1">
      <alignment horizontal="center"/>
    </xf>
    <xf numFmtId="1" fontId="46" fillId="33" borderId="85" xfId="0" applyNumberFormat="1" applyFont="1" applyFill="1" applyBorder="1" applyAlignment="1">
      <alignment horizontal="center"/>
    </xf>
    <xf numFmtId="1" fontId="46" fillId="33" borderId="32" xfId="0" applyNumberFormat="1" applyFont="1" applyFill="1" applyBorder="1" applyAlignment="1">
      <alignment horizontal="center"/>
    </xf>
    <xf numFmtId="1" fontId="46" fillId="33" borderId="13" xfId="0" applyNumberFormat="1" applyFont="1" applyFill="1" applyBorder="1" applyAlignment="1">
      <alignment horizontal="center"/>
    </xf>
    <xf numFmtId="1" fontId="18" fillId="0" borderId="48" xfId="0" applyNumberFormat="1" applyFont="1" applyFill="1" applyBorder="1" applyAlignment="1">
      <alignment horizontal="center"/>
    </xf>
    <xf numFmtId="0" fontId="18" fillId="0" borderId="86" xfId="0" applyNumberFormat="1" applyFont="1" applyFill="1" applyBorder="1" applyAlignment="1">
      <alignment horizontal="center"/>
    </xf>
    <xf numFmtId="1" fontId="18" fillId="0" borderId="49" xfId="0" applyNumberFormat="1" applyFont="1" applyFill="1" applyBorder="1" applyAlignment="1">
      <alignment horizontal="center"/>
    </xf>
    <xf numFmtId="0" fontId="18" fillId="0" borderId="22" xfId="0" applyNumberFormat="1" applyFont="1" applyFill="1" applyBorder="1" applyAlignment="1">
      <alignment horizontal="center"/>
    </xf>
    <xf numFmtId="1" fontId="46" fillId="33" borderId="66" xfId="0" applyNumberFormat="1" applyFont="1" applyFill="1" applyBorder="1" applyAlignment="1">
      <alignment horizontal="center"/>
    </xf>
    <xf numFmtId="1" fontId="18" fillId="0" borderId="50" xfId="0" applyNumberFormat="1" applyFont="1" applyFill="1" applyBorder="1" applyAlignment="1">
      <alignment horizontal="center"/>
    </xf>
    <xf numFmtId="0" fontId="18" fillId="0" borderId="67" xfId="0" applyNumberFormat="1" applyFont="1" applyFill="1" applyBorder="1" applyAlignment="1">
      <alignment horizontal="center"/>
    </xf>
    <xf numFmtId="1" fontId="46" fillId="33" borderId="50" xfId="0" applyNumberFormat="1" applyFont="1" applyFill="1" applyBorder="1" applyAlignment="1">
      <alignment horizontal="center"/>
    </xf>
    <xf numFmtId="1" fontId="46" fillId="33" borderId="30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7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2" fillId="0" borderId="53" xfId="0" applyNumberFormat="1" applyFont="1" applyFill="1" applyBorder="1" applyAlignment="1">
      <alignment/>
    </xf>
    <xf numFmtId="49" fontId="4" fillId="0" borderId="53" xfId="0" applyNumberFormat="1" applyFont="1" applyFill="1" applyBorder="1" applyAlignment="1">
      <alignment/>
    </xf>
    <xf numFmtId="49" fontId="2" fillId="0" borderId="36" xfId="0" applyNumberFormat="1" applyFont="1" applyFill="1" applyBorder="1" applyAlignment="1">
      <alignment/>
    </xf>
    <xf numFmtId="49" fontId="4" fillId="0" borderId="37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center"/>
    </xf>
    <xf numFmtId="49" fontId="15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16" fillId="0" borderId="16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48" fillId="0" borderId="16" xfId="0" applyNumberFormat="1" applyFont="1" applyFill="1" applyBorder="1" applyAlignment="1">
      <alignment horizontal="center"/>
    </xf>
    <xf numFmtId="172" fontId="34" fillId="0" borderId="16" xfId="0" applyNumberFormat="1" applyFont="1" applyFill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52" fillId="0" borderId="16" xfId="33" applyFont="1" applyBorder="1" applyAlignment="1">
      <alignment horizontal="center" vertical="center" wrapText="1"/>
      <protection/>
    </xf>
    <xf numFmtId="0" fontId="52" fillId="0" borderId="16" xfId="33" applyFont="1" applyBorder="1" applyAlignment="1">
      <alignment horizontal="center" wrapText="1"/>
      <protection/>
    </xf>
    <xf numFmtId="0" fontId="58" fillId="0" borderId="0" xfId="33" applyFont="1" applyBorder="1" applyAlignment="1">
      <alignment horizontal="center" vertical="center"/>
      <protection/>
    </xf>
    <xf numFmtId="0" fontId="51" fillId="0" borderId="16" xfId="33" applyFont="1" applyBorder="1" applyAlignment="1">
      <alignment horizontal="center"/>
      <protection/>
    </xf>
    <xf numFmtId="0" fontId="18" fillId="0" borderId="0" xfId="54">
      <alignment/>
      <protection/>
    </xf>
    <xf numFmtId="0" fontId="51" fillId="0" borderId="0" xfId="33" applyFont="1" applyBorder="1" applyAlignment="1">
      <alignment horizontal="left" vertical="center"/>
      <protection/>
    </xf>
    <xf numFmtId="0" fontId="52" fillId="0" borderId="0" xfId="33" applyFont="1" applyBorder="1" applyAlignment="1">
      <alignment horizontal="center"/>
      <protection/>
    </xf>
    <xf numFmtId="0" fontId="52" fillId="0" borderId="0" xfId="33" applyFont="1" applyBorder="1" applyAlignment="1">
      <alignment horizontal="center" vertical="center" wrapText="1"/>
      <protection/>
    </xf>
    <xf numFmtId="0" fontId="52" fillId="0" borderId="0" xfId="33" applyFont="1" applyBorder="1" applyAlignment="1">
      <alignment horizontal="center" wrapText="1"/>
      <protection/>
    </xf>
    <xf numFmtId="0" fontId="53" fillId="0" borderId="0" xfId="33" applyFont="1" applyBorder="1" applyAlignment="1">
      <alignment horizontal="center"/>
      <protection/>
    </xf>
    <xf numFmtId="0" fontId="18" fillId="0" borderId="21" xfId="54" applyBorder="1">
      <alignment/>
      <protection/>
    </xf>
    <xf numFmtId="0" fontId="24" fillId="0" borderId="16" xfId="54" applyFont="1" applyBorder="1" applyAlignment="1">
      <alignment horizontal="center" wrapText="1"/>
      <protection/>
    </xf>
    <xf numFmtId="0" fontId="55" fillId="0" borderId="16" xfId="54" applyFont="1" applyBorder="1" applyAlignment="1">
      <alignment horizontal="center" wrapText="1"/>
      <protection/>
    </xf>
    <xf numFmtId="0" fontId="56" fillId="0" borderId="16" xfId="33" applyFont="1" applyBorder="1" applyAlignment="1">
      <alignment horizontal="center" vertical="center"/>
      <protection/>
    </xf>
    <xf numFmtId="0" fontId="18" fillId="0" borderId="16" xfId="54" applyFont="1" applyBorder="1" applyAlignment="1">
      <alignment horizontal="center" vertical="center" wrapText="1"/>
      <protection/>
    </xf>
    <xf numFmtId="0" fontId="53" fillId="0" borderId="16" xfId="33" applyFont="1" applyBorder="1" applyAlignment="1">
      <alignment horizontal="center" vertical="center"/>
      <protection/>
    </xf>
    <xf numFmtId="182" fontId="18" fillId="0" borderId="16" xfId="54" applyNumberFormat="1" applyFont="1" applyBorder="1" applyAlignment="1">
      <alignment horizontal="center" vertical="center"/>
      <protection/>
    </xf>
    <xf numFmtId="182" fontId="57" fillId="0" borderId="15" xfId="54" applyNumberFormat="1" applyFont="1" applyBorder="1" applyAlignment="1">
      <alignment horizontal="center" vertical="center"/>
      <protection/>
    </xf>
    <xf numFmtId="182" fontId="57" fillId="0" borderId="16" xfId="54" applyNumberFormat="1" applyFont="1" applyBorder="1" applyAlignment="1">
      <alignment horizontal="center" vertical="center"/>
      <protection/>
    </xf>
    <xf numFmtId="0" fontId="18" fillId="0" borderId="16" xfId="54" applyBorder="1" applyAlignment="1">
      <alignment vertical="center"/>
      <protection/>
    </xf>
    <xf numFmtId="0" fontId="49" fillId="0" borderId="16" xfId="33" applyFont="1" applyBorder="1" applyAlignment="1">
      <alignment horizontal="center" vertical="center"/>
      <protection/>
    </xf>
    <xf numFmtId="0" fontId="58" fillId="0" borderId="0" xfId="33" applyFont="1" applyBorder="1" applyAlignment="1">
      <alignment horizontal="center"/>
      <protection/>
    </xf>
    <xf numFmtId="0" fontId="53" fillId="0" borderId="0" xfId="33" applyFont="1" applyBorder="1" applyAlignment="1">
      <alignment horizontal="center"/>
      <protection/>
    </xf>
    <xf numFmtId="0" fontId="59" fillId="0" borderId="0" xfId="54" applyFont="1" applyBorder="1" applyAlignment="1">
      <alignment horizontal="center"/>
      <protection/>
    </xf>
    <xf numFmtId="0" fontId="60" fillId="0" borderId="16" xfId="33" applyFont="1" applyBorder="1" applyAlignment="1">
      <alignment horizontal="center"/>
      <protection/>
    </xf>
    <xf numFmtId="0" fontId="53" fillId="0" borderId="16" xfId="33" applyFont="1" applyBorder="1" applyAlignment="1">
      <alignment horizontal="center"/>
      <protection/>
    </xf>
    <xf numFmtId="1" fontId="18" fillId="0" borderId="16" xfId="54" applyNumberFormat="1" applyFont="1" applyBorder="1" applyAlignment="1">
      <alignment horizontal="center"/>
      <protection/>
    </xf>
    <xf numFmtId="1" fontId="57" fillId="0" borderId="16" xfId="54" applyNumberFormat="1" applyFont="1" applyBorder="1" applyAlignment="1">
      <alignment horizontal="center"/>
      <protection/>
    </xf>
    <xf numFmtId="0" fontId="18" fillId="0" borderId="16" xfId="54" applyBorder="1">
      <alignment/>
      <protection/>
    </xf>
    <xf numFmtId="0" fontId="49" fillId="0" borderId="16" xfId="33" applyFont="1" applyBorder="1" applyAlignment="1">
      <alignment horizontal="center"/>
      <protection/>
    </xf>
    <xf numFmtId="0" fontId="49" fillId="0" borderId="0" xfId="33" applyFont="1">
      <alignment/>
      <protection/>
    </xf>
    <xf numFmtId="0" fontId="49" fillId="0" borderId="0" xfId="33">
      <alignment/>
      <protection/>
    </xf>
    <xf numFmtId="0" fontId="49" fillId="0" borderId="0" xfId="33" applyFont="1" applyAlignment="1">
      <alignment horizontal="center"/>
      <protection/>
    </xf>
    <xf numFmtId="0" fontId="61" fillId="0" borderId="0" xfId="33" applyFont="1">
      <alignment/>
      <protection/>
    </xf>
    <xf numFmtId="0" fontId="55" fillId="0" borderId="16" xfId="33" applyFont="1" applyBorder="1" applyAlignment="1">
      <alignment horizontal="center" vertical="center" wrapText="1"/>
      <protection/>
    </xf>
    <xf numFmtId="0" fontId="62" fillId="0" borderId="16" xfId="33" applyFont="1" applyBorder="1" applyAlignment="1">
      <alignment horizontal="center"/>
      <protection/>
    </xf>
    <xf numFmtId="0" fontId="63" fillId="0" borderId="16" xfId="33" applyFont="1" applyBorder="1" applyAlignment="1">
      <alignment horizontal="center"/>
      <protection/>
    </xf>
    <xf numFmtId="1" fontId="64" fillId="0" borderId="16" xfId="54" applyNumberFormat="1" applyFont="1" applyBorder="1" applyAlignment="1">
      <alignment horizontal="center"/>
      <protection/>
    </xf>
    <xf numFmtId="0" fontId="63" fillId="0" borderId="0" xfId="33" applyFont="1">
      <alignment/>
      <protection/>
    </xf>
    <xf numFmtId="0" fontId="61" fillId="0" borderId="0" xfId="33" applyFont="1" applyBorder="1">
      <alignment/>
      <protection/>
    </xf>
    <xf numFmtId="0" fontId="3" fillId="0" borderId="0" xfId="0" applyFont="1" applyBorder="1" applyAlignment="1">
      <alignment/>
    </xf>
    <xf numFmtId="0" fontId="35" fillId="34" borderId="0" xfId="42" applyFont="1" applyFill="1" applyBorder="1" applyAlignment="1" applyProtection="1">
      <alignment/>
      <protection/>
    </xf>
    <xf numFmtId="0" fontId="0" fillId="34" borderId="0" xfId="0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61" fillId="0" borderId="0" xfId="33" applyFont="1" applyAlignment="1">
      <alignment horizontal="center"/>
      <protection/>
    </xf>
    <xf numFmtId="0" fontId="58" fillId="0" borderId="0" xfId="33" applyFont="1" applyAlignment="1">
      <alignment horizontal="center" vertical="center"/>
      <protection/>
    </xf>
    <xf numFmtId="0" fontId="66" fillId="0" borderId="16" xfId="54" applyFont="1" applyBorder="1" applyAlignment="1">
      <alignment horizontal="center" wrapText="1"/>
      <protection/>
    </xf>
    <xf numFmtId="0" fontId="67" fillId="0" borderId="16" xfId="33" applyFont="1" applyBorder="1" applyAlignment="1">
      <alignment horizontal="center"/>
      <protection/>
    </xf>
    <xf numFmtId="0" fontId="63" fillId="0" borderId="16" xfId="33" applyFont="1" applyBorder="1">
      <alignment/>
      <protection/>
    </xf>
    <xf numFmtId="1" fontId="68" fillId="0" borderId="16" xfId="54" applyNumberFormat="1" applyFont="1" applyBorder="1" applyAlignment="1">
      <alignment horizontal="center"/>
      <protection/>
    </xf>
    <xf numFmtId="1" fontId="69" fillId="0" borderId="16" xfId="54" applyNumberFormat="1" applyFont="1" applyBorder="1" applyAlignment="1">
      <alignment horizontal="center"/>
      <protection/>
    </xf>
    <xf numFmtId="0" fontId="70" fillId="0" borderId="13" xfId="33" applyFont="1" applyFill="1" applyBorder="1" applyAlignment="1">
      <alignment horizontal="center" vertical="center" wrapText="1"/>
      <protection/>
    </xf>
    <xf numFmtId="1" fontId="71" fillId="0" borderId="15" xfId="0" applyNumberFormat="1" applyFont="1" applyFill="1" applyBorder="1" applyAlignment="1">
      <alignment horizontal="center"/>
    </xf>
    <xf numFmtId="0" fontId="72" fillId="0" borderId="16" xfId="33" applyFont="1" applyFill="1" applyBorder="1" applyAlignment="1">
      <alignment horizontal="center"/>
      <protection/>
    </xf>
    <xf numFmtId="0" fontId="73" fillId="0" borderId="16" xfId="33" applyFont="1" applyFill="1" applyBorder="1" applyAlignment="1">
      <alignment horizontal="center"/>
      <protection/>
    </xf>
    <xf numFmtId="1" fontId="71" fillId="0" borderId="16" xfId="0" applyNumberFormat="1" applyFont="1" applyFill="1" applyBorder="1" applyAlignment="1">
      <alignment horizontal="center"/>
    </xf>
    <xf numFmtId="0" fontId="74" fillId="0" borderId="16" xfId="0" applyFont="1" applyFill="1" applyBorder="1" applyAlignment="1">
      <alignment horizontal="center"/>
    </xf>
    <xf numFmtId="0" fontId="74" fillId="0" borderId="16" xfId="0" applyFont="1" applyFill="1" applyBorder="1" applyAlignment="1">
      <alignment horizontal="center" wrapText="1"/>
    </xf>
    <xf numFmtId="0" fontId="72" fillId="0" borderId="18" xfId="33" applyFont="1" applyFill="1" applyBorder="1" applyAlignment="1">
      <alignment horizontal="center"/>
      <protection/>
    </xf>
    <xf numFmtId="0" fontId="72" fillId="0" borderId="0" xfId="33" applyFont="1" applyFill="1" applyBorder="1" applyAlignment="1">
      <alignment horizontal="center"/>
      <protection/>
    </xf>
    <xf numFmtId="0" fontId="72" fillId="0" borderId="0" xfId="33" applyFont="1" applyFill="1" applyBorder="1" applyAlignment="1">
      <alignment horizontal="center" vertical="center"/>
      <protection/>
    </xf>
    <xf numFmtId="0" fontId="73" fillId="0" borderId="0" xfId="33" applyFont="1" applyFill="1" applyBorder="1" applyAlignment="1">
      <alignment horizontal="center"/>
      <protection/>
    </xf>
    <xf numFmtId="1" fontId="71" fillId="0" borderId="0" xfId="0" applyNumberFormat="1" applyFont="1" applyFill="1" applyBorder="1" applyAlignment="1">
      <alignment horizontal="center"/>
    </xf>
    <xf numFmtId="0" fontId="35" fillId="34" borderId="0" xfId="42" applyFill="1" applyBorder="1" applyAlignment="1" applyProtection="1">
      <alignment/>
      <protection/>
    </xf>
    <xf numFmtId="0" fontId="35" fillId="34" borderId="0" xfId="42" applyFill="1" applyBorder="1" applyAlignment="1" applyProtection="1">
      <alignment horizontal="left"/>
      <protection/>
    </xf>
    <xf numFmtId="0" fontId="35" fillId="34" borderId="14" xfId="42" applyFill="1" applyBorder="1" applyAlignment="1" applyProtection="1">
      <alignment horizontal="left"/>
      <protection/>
    </xf>
    <xf numFmtId="0" fontId="35" fillId="34" borderId="0" xfId="42" applyFill="1" applyBorder="1" applyAlignment="1" applyProtection="1">
      <alignment horizontal="center"/>
      <protection/>
    </xf>
    <xf numFmtId="0" fontId="35" fillId="34" borderId="14" xfId="42" applyFill="1" applyBorder="1" applyAlignment="1" applyProtection="1">
      <alignment/>
      <protection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35" fillId="0" borderId="0" xfId="42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81" xfId="0" applyFont="1" applyBorder="1" applyAlignment="1">
      <alignment horizontal="center"/>
    </xf>
    <xf numFmtId="0" fontId="58" fillId="0" borderId="0" xfId="33" applyFont="1" applyBorder="1" applyAlignment="1">
      <alignment horizontal="center" vertical="center"/>
      <protection/>
    </xf>
    <xf numFmtId="0" fontId="54" fillId="35" borderId="0" xfId="33" applyFont="1" applyFill="1" applyBorder="1" applyAlignment="1">
      <alignment horizontal="center" vertical="center"/>
      <protection/>
    </xf>
    <xf numFmtId="0" fontId="51" fillId="0" borderId="16" xfId="33" applyFont="1" applyBorder="1" applyAlignment="1">
      <alignment horizontal="center"/>
      <protection/>
    </xf>
    <xf numFmtId="0" fontId="52" fillId="0" borderId="16" xfId="33" applyFont="1" applyBorder="1" applyAlignment="1">
      <alignment horizontal="center" vertical="center" wrapText="1"/>
      <protection/>
    </xf>
    <xf numFmtId="0" fontId="52" fillId="0" borderId="16" xfId="33" applyFont="1" applyBorder="1" applyAlignment="1">
      <alignment horizontal="center" wrapText="1"/>
      <protection/>
    </xf>
    <xf numFmtId="0" fontId="50" fillId="0" borderId="0" xfId="33" applyFont="1" applyBorder="1" applyAlignment="1">
      <alignment horizontal="center" vertical="center"/>
      <protection/>
    </xf>
    <xf numFmtId="0" fontId="51" fillId="0" borderId="16" xfId="33" applyFont="1" applyBorder="1" applyAlignment="1">
      <alignment horizontal="center" vertical="center"/>
      <protection/>
    </xf>
    <xf numFmtId="0" fontId="72" fillId="0" borderId="16" xfId="33" applyFont="1" applyFill="1" applyBorder="1" applyAlignment="1">
      <alignment horizontal="center" vertical="center"/>
      <protection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8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81" xfId="0" applyFont="1" applyFill="1" applyBorder="1" applyAlignment="1">
      <alignment horizontal="center"/>
    </xf>
    <xf numFmtId="0" fontId="52" fillId="0" borderId="22" xfId="33" applyFont="1" applyBorder="1" applyAlignment="1">
      <alignment horizontal="center" wrapText="1"/>
      <protection/>
    </xf>
    <xf numFmtId="0" fontId="52" fillId="0" borderId="22" xfId="33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/>
    </xf>
    <xf numFmtId="44" fontId="58" fillId="0" borderId="0" xfId="43" applyFont="1" applyBorder="1" applyAlignment="1">
      <alignment horizontal="center" vertical="center"/>
    </xf>
    <xf numFmtId="0" fontId="65" fillId="0" borderId="16" xfId="33" applyFont="1" applyBorder="1" applyAlignment="1">
      <alignment horizontal="center" vertical="center"/>
      <protection/>
    </xf>
    <xf numFmtId="0" fontId="3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5" fillId="0" borderId="0" xfId="42" applyFill="1" applyAlignment="1" applyProtection="1">
      <alignment horizontal="center"/>
      <protection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8" fillId="0" borderId="88" xfId="0" applyFont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172" fontId="1" fillId="0" borderId="13" xfId="0" applyNumberFormat="1" applyFont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72" fontId="1" fillId="0" borderId="16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72" fontId="34" fillId="0" borderId="16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72" fontId="1" fillId="0" borderId="22" xfId="0" applyNumberFormat="1" applyFont="1" applyFill="1" applyBorder="1" applyAlignment="1">
      <alignment horizontal="center"/>
    </xf>
    <xf numFmtId="172" fontId="1" fillId="0" borderId="23" xfId="0" applyNumberFormat="1" applyFont="1" applyFill="1" applyBorder="1" applyAlignment="1">
      <alignment horizontal="center"/>
    </xf>
    <xf numFmtId="172" fontId="1" fillId="0" borderId="18" xfId="0" applyNumberFormat="1" applyFont="1" applyFill="1" applyBorder="1" applyAlignment="1">
      <alignment horizontal="center"/>
    </xf>
    <xf numFmtId="172" fontId="1" fillId="0" borderId="22" xfId="0" applyNumberFormat="1" applyFont="1" applyFill="1" applyBorder="1" applyAlignment="1">
      <alignment horizontal="center"/>
    </xf>
    <xf numFmtId="172" fontId="1" fillId="0" borderId="23" xfId="0" applyNumberFormat="1" applyFont="1" applyFill="1" applyBorder="1" applyAlignment="1">
      <alignment horizontal="center"/>
    </xf>
    <xf numFmtId="172" fontId="1" fillId="0" borderId="18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72" fontId="1" fillId="0" borderId="21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172" fontId="1" fillId="0" borderId="14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/>
    </xf>
    <xf numFmtId="172" fontId="1" fillId="0" borderId="16" xfId="0" applyNumberFormat="1" applyFont="1" applyFill="1" applyBorder="1" applyAlignment="1">
      <alignment horizontal="center"/>
    </xf>
    <xf numFmtId="172" fontId="1" fillId="0" borderId="24" xfId="0" applyNumberFormat="1" applyFont="1" applyFill="1" applyBorder="1" applyAlignment="1">
      <alignment horizontal="center"/>
    </xf>
    <xf numFmtId="172" fontId="1" fillId="0" borderId="20" xfId="0" applyNumberFormat="1" applyFont="1" applyFill="1" applyBorder="1" applyAlignment="1">
      <alignment horizontal="center"/>
    </xf>
    <xf numFmtId="172" fontId="1" fillId="0" borderId="17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2" fontId="34" fillId="0" borderId="22" xfId="0" applyNumberFormat="1" applyFont="1" applyFill="1" applyBorder="1" applyAlignment="1">
      <alignment horizontal="center"/>
    </xf>
    <xf numFmtId="172" fontId="34" fillId="0" borderId="23" xfId="0" applyNumberFormat="1" applyFont="1" applyFill="1" applyBorder="1" applyAlignment="1">
      <alignment horizontal="center"/>
    </xf>
    <xf numFmtId="172" fontId="34" fillId="0" borderId="18" xfId="0" applyNumberFormat="1" applyFont="1" applyFill="1" applyBorder="1" applyAlignment="1">
      <alignment horizontal="center"/>
    </xf>
    <xf numFmtId="0" fontId="35" fillId="0" borderId="0" xfId="42" applyBorder="1" applyAlignment="1" applyProtection="1">
      <alignment horizontal="center"/>
      <protection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2" fontId="24" fillId="0" borderId="20" xfId="0" applyNumberFormat="1" applyFont="1" applyFill="1" applyBorder="1" applyAlignment="1">
      <alignment horizontal="center"/>
    </xf>
    <xf numFmtId="172" fontId="24" fillId="0" borderId="17" xfId="0" applyNumberFormat="1" applyFont="1" applyFill="1" applyBorder="1" applyAlignment="1">
      <alignment horizontal="center"/>
    </xf>
    <xf numFmtId="172" fontId="24" fillId="0" borderId="10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2" fontId="1" fillId="0" borderId="16" xfId="0" applyNumberFormat="1" applyFont="1" applyBorder="1" applyAlignment="1">
      <alignment horizontal="center"/>
    </xf>
    <xf numFmtId="172" fontId="1" fillId="0" borderId="16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172" fontId="1" fillId="0" borderId="22" xfId="0" applyNumberFormat="1" applyFont="1" applyBorder="1" applyAlignment="1">
      <alignment horizontal="center"/>
    </xf>
    <xf numFmtId="172" fontId="1" fillId="0" borderId="23" xfId="0" applyNumberFormat="1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2" fillId="0" borderId="81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35" fillId="0" borderId="0" xfId="42" applyFill="1" applyBorder="1" applyAlignment="1" applyProtection="1">
      <alignment horizontal="center"/>
      <protection/>
    </xf>
    <xf numFmtId="172" fontId="1" fillId="0" borderId="24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172" fontId="1" fillId="0" borderId="13" xfId="0" applyNumberFormat="1" applyFont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2" fontId="34" fillId="0" borderId="21" xfId="0" applyNumberFormat="1" applyFont="1" applyBorder="1" applyAlignment="1">
      <alignment horizontal="center"/>
    </xf>
    <xf numFmtId="172" fontId="34" fillId="0" borderId="0" xfId="0" applyNumberFormat="1" applyFont="1" applyBorder="1" applyAlignment="1">
      <alignment horizontal="center"/>
    </xf>
    <xf numFmtId="172" fontId="34" fillId="0" borderId="14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0" fillId="0" borderId="69" xfId="0" applyFont="1" applyFill="1" applyBorder="1" applyAlignment="1">
      <alignment horizontal="center" vertical="center"/>
    </xf>
    <xf numFmtId="0" fontId="20" fillId="0" borderId="73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20" fillId="0" borderId="52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wrapText="1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8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 wrapText="1"/>
    </xf>
    <xf numFmtId="0" fontId="40" fillId="0" borderId="84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55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84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left"/>
    </xf>
    <xf numFmtId="0" fontId="2" fillId="0" borderId="58" xfId="0" applyFont="1" applyFill="1" applyBorder="1" applyAlignment="1">
      <alignment horizontal="left"/>
    </xf>
    <xf numFmtId="0" fontId="3" fillId="0" borderId="7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74" xfId="0" applyFont="1" applyFill="1" applyBorder="1" applyAlignment="1">
      <alignment horizontal="left"/>
    </xf>
    <xf numFmtId="0" fontId="2" fillId="0" borderId="76" xfId="0" applyFont="1" applyFill="1" applyBorder="1" applyAlignment="1">
      <alignment horizontal="left"/>
    </xf>
    <xf numFmtId="49" fontId="1" fillId="0" borderId="36" xfId="0" applyNumberFormat="1" applyFont="1" applyBorder="1" applyAlignment="1">
      <alignment horizontal="center"/>
    </xf>
    <xf numFmtId="49" fontId="1" fillId="0" borderId="84" xfId="0" applyNumberFormat="1" applyFont="1" applyBorder="1" applyAlignment="1">
      <alignment horizontal="center"/>
    </xf>
    <xf numFmtId="0" fontId="1" fillId="0" borderId="51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49" fontId="1" fillId="0" borderId="52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53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51" xfId="0" applyNumberFormat="1" applyFont="1" applyBorder="1" applyAlignment="1">
      <alignment horizontal="left" vertical="top" wrapText="1"/>
    </xf>
    <xf numFmtId="49" fontId="2" fillId="0" borderId="53" xfId="0" applyNumberFormat="1" applyFont="1" applyBorder="1" applyAlignment="1">
      <alignment horizontal="left" vertical="top" wrapText="1"/>
    </xf>
    <xf numFmtId="49" fontId="2" fillId="0" borderId="40" xfId="0" applyNumberFormat="1" applyFont="1" applyBorder="1" applyAlignment="1">
      <alignment horizontal="left" vertical="top" wrapText="1"/>
    </xf>
    <xf numFmtId="49" fontId="2" fillId="0" borderId="42" xfId="0" applyNumberFormat="1" applyFont="1" applyBorder="1" applyAlignment="1">
      <alignment horizontal="left" vertical="top" wrapText="1"/>
    </xf>
    <xf numFmtId="0" fontId="2" fillId="0" borderId="38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49" fontId="0" fillId="33" borderId="51" xfId="0" applyNumberFormat="1" applyFill="1" applyBorder="1" applyAlignment="1">
      <alignment horizontal="center" vertical="center" wrapText="1"/>
    </xf>
    <xf numFmtId="49" fontId="0" fillId="33" borderId="53" xfId="0" applyNumberFormat="1" applyFill="1" applyBorder="1" applyAlignment="1">
      <alignment horizontal="center" vertical="center" wrapText="1"/>
    </xf>
    <xf numFmtId="49" fontId="0" fillId="33" borderId="54" xfId="0" applyNumberFormat="1" applyFill="1" applyBorder="1" applyAlignment="1">
      <alignment horizontal="center" vertical="center" wrapText="1"/>
    </xf>
    <xf numFmtId="49" fontId="0" fillId="33" borderId="38" xfId="0" applyNumberFormat="1" applyFill="1" applyBorder="1" applyAlignment="1">
      <alignment horizontal="center" vertical="center" wrapText="1"/>
    </xf>
    <xf numFmtId="49" fontId="0" fillId="33" borderId="0" xfId="0" applyNumberFormat="1" applyFill="1" applyBorder="1" applyAlignment="1">
      <alignment horizontal="center" vertical="center" wrapText="1"/>
    </xf>
    <xf numFmtId="49" fontId="0" fillId="33" borderId="55" xfId="0" applyNumberFormat="1" applyFill="1" applyBorder="1" applyAlignment="1">
      <alignment horizontal="center" vertical="center" wrapText="1"/>
    </xf>
    <xf numFmtId="49" fontId="0" fillId="33" borderId="40" xfId="0" applyNumberFormat="1" applyFill="1" applyBorder="1" applyAlignment="1">
      <alignment horizontal="center" vertical="center" wrapText="1"/>
    </xf>
    <xf numFmtId="49" fontId="0" fillId="33" borderId="42" xfId="0" applyNumberFormat="1" applyFill="1" applyBorder="1" applyAlignment="1">
      <alignment horizontal="center" vertical="center" wrapText="1"/>
    </xf>
    <xf numFmtId="49" fontId="0" fillId="33" borderId="35" xfId="0" applyNumberFormat="1" applyFill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left" vertical="top" wrapText="1"/>
    </xf>
    <xf numFmtId="49" fontId="2" fillId="0" borderId="55" xfId="0" applyNumberFormat="1" applyFont="1" applyBorder="1" applyAlignment="1">
      <alignment horizontal="left" vertical="top" wrapText="1"/>
    </xf>
    <xf numFmtId="49" fontId="2" fillId="0" borderId="35" xfId="0" applyNumberFormat="1" applyFont="1" applyBorder="1" applyAlignment="1">
      <alignment horizontal="left" vertical="top" wrapText="1"/>
    </xf>
    <xf numFmtId="0" fontId="1" fillId="0" borderId="5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49" fontId="0" fillId="33" borderId="48" xfId="0" applyNumberFormat="1" applyFont="1" applyFill="1" applyBorder="1" applyAlignment="1">
      <alignment horizontal="center" vertical="top" wrapText="1"/>
    </xf>
    <xf numFmtId="49" fontId="0" fillId="33" borderId="27" xfId="0" applyNumberFormat="1" applyFont="1" applyFill="1" applyBorder="1" applyAlignment="1">
      <alignment horizontal="center" vertical="top" wrapText="1"/>
    </xf>
    <xf numFmtId="49" fontId="0" fillId="33" borderId="31" xfId="0" applyNumberFormat="1" applyFont="1" applyFill="1" applyBorder="1" applyAlignment="1">
      <alignment horizontal="center" vertical="top" wrapText="1"/>
    </xf>
    <xf numFmtId="49" fontId="0" fillId="33" borderId="49" xfId="0" applyNumberFormat="1" applyFont="1" applyFill="1" applyBorder="1" applyAlignment="1">
      <alignment horizontal="center" vertical="top" wrapText="1"/>
    </xf>
    <xf numFmtId="49" fontId="0" fillId="33" borderId="16" xfId="0" applyNumberFormat="1" applyFont="1" applyFill="1" applyBorder="1" applyAlignment="1">
      <alignment horizontal="center" vertical="top" wrapText="1"/>
    </xf>
    <xf numFmtId="49" fontId="0" fillId="33" borderId="33" xfId="0" applyNumberFormat="1" applyFont="1" applyFill="1" applyBorder="1" applyAlignment="1">
      <alignment horizontal="center" vertical="top" wrapText="1"/>
    </xf>
    <xf numFmtId="49" fontId="0" fillId="33" borderId="50" xfId="0" applyNumberFormat="1" applyFont="1" applyFill="1" applyBorder="1" applyAlignment="1">
      <alignment horizontal="center" vertical="top" wrapText="1"/>
    </xf>
    <xf numFmtId="49" fontId="0" fillId="33" borderId="30" xfId="0" applyNumberFormat="1" applyFont="1" applyFill="1" applyBorder="1" applyAlignment="1">
      <alignment horizontal="center" vertical="top" wrapText="1"/>
    </xf>
    <xf numFmtId="49" fontId="0" fillId="33" borderId="32" xfId="0" applyNumberFormat="1" applyFont="1" applyFill="1" applyBorder="1" applyAlignment="1">
      <alignment horizontal="center" vertical="top" wrapText="1"/>
    </xf>
    <xf numFmtId="49" fontId="3" fillId="0" borderId="36" xfId="0" applyNumberFormat="1" applyFon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/>
    </xf>
    <xf numFmtId="49" fontId="3" fillId="0" borderId="84" xfId="0" applyNumberFormat="1" applyFont="1" applyFill="1" applyBorder="1" applyAlignment="1">
      <alignment horizontal="center"/>
    </xf>
    <xf numFmtId="49" fontId="1" fillId="33" borderId="52" xfId="0" applyNumberFormat="1" applyFont="1" applyFill="1" applyBorder="1" applyAlignment="1">
      <alignment horizontal="center" vertical="center"/>
    </xf>
    <xf numFmtId="49" fontId="1" fillId="33" borderId="41" xfId="0" applyNumberFormat="1" applyFont="1" applyFill="1" applyBorder="1" applyAlignment="1">
      <alignment horizontal="center" vertical="center"/>
    </xf>
    <xf numFmtId="49" fontId="1" fillId="33" borderId="37" xfId="0" applyNumberFormat="1" applyFont="1" applyFill="1" applyBorder="1" applyAlignment="1">
      <alignment horizontal="center" vertical="center"/>
    </xf>
    <xf numFmtId="49" fontId="1" fillId="33" borderId="84" xfId="0" applyNumberFormat="1" applyFont="1" applyFill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49" fontId="1" fillId="0" borderId="90" xfId="0" applyNumberFormat="1" applyFont="1" applyFill="1" applyBorder="1" applyAlignment="1">
      <alignment horizontal="center" vertical="center"/>
    </xf>
    <xf numFmtId="49" fontId="1" fillId="0" borderId="60" xfId="0" applyNumberFormat="1" applyFont="1" applyFill="1" applyBorder="1" applyAlignment="1">
      <alignment horizontal="center" vertical="center"/>
    </xf>
    <xf numFmtId="49" fontId="1" fillId="0" borderId="6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 horizontal="center"/>
    </xf>
    <xf numFmtId="49" fontId="32" fillId="0" borderId="0" xfId="0" applyNumberFormat="1" applyFont="1" applyFill="1" applyAlignment="1">
      <alignment horizontal="center" vertical="center" wrapText="1"/>
    </xf>
    <xf numFmtId="0" fontId="44" fillId="0" borderId="51" xfId="0" applyFont="1" applyFill="1" applyBorder="1" applyAlignment="1">
      <alignment horizontal="center" vertical="center"/>
    </xf>
    <xf numFmtId="0" fontId="44" fillId="0" borderId="54" xfId="0" applyFont="1" applyFill="1" applyBorder="1" applyAlignment="1">
      <alignment horizontal="center" vertical="center"/>
    </xf>
    <xf numFmtId="0" fontId="44" fillId="0" borderId="40" xfId="0" applyFont="1" applyFill="1" applyBorder="1" applyAlignment="1">
      <alignment horizontal="center" vertical="center"/>
    </xf>
    <xf numFmtId="0" fontId="44" fillId="0" borderId="35" xfId="0" applyFont="1" applyFill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44" fillId="0" borderId="52" xfId="0" applyNumberFormat="1" applyFont="1" applyFill="1" applyBorder="1" applyAlignment="1">
      <alignment horizontal="center" vertical="center" wrapText="1"/>
    </xf>
    <xf numFmtId="49" fontId="44" fillId="0" borderId="41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84" xfId="0" applyNumberFormat="1" applyFont="1" applyFill="1" applyBorder="1" applyAlignment="1">
      <alignment horizontal="center"/>
    </xf>
    <xf numFmtId="49" fontId="13" fillId="0" borderId="36" xfId="0" applyNumberFormat="1" applyFont="1" applyFill="1" applyBorder="1" applyAlignment="1">
      <alignment horizontal="center" vertical="center" wrapText="1"/>
    </xf>
    <xf numFmtId="49" fontId="13" fillId="0" borderId="84" xfId="0" applyNumberFormat="1" applyFont="1" applyFill="1" applyBorder="1" applyAlignment="1">
      <alignment horizontal="center" vertical="center" wrapText="1"/>
    </xf>
    <xf numFmtId="1" fontId="1" fillId="0" borderId="86" xfId="0" applyNumberFormat="1" applyFont="1" applyFill="1" applyBorder="1" applyAlignment="1">
      <alignment horizontal="center"/>
    </xf>
    <xf numFmtId="1" fontId="1" fillId="0" borderId="62" xfId="0" applyNumberFormat="1" applyFont="1" applyFill="1" applyBorder="1" applyAlignment="1">
      <alignment horizontal="center"/>
    </xf>
    <xf numFmtId="49" fontId="0" fillId="0" borderId="51" xfId="0" applyNumberFormat="1" applyFont="1" applyFill="1" applyBorder="1" applyAlignment="1">
      <alignment horizontal="center" vertical="center" wrapText="1"/>
    </xf>
    <xf numFmtId="49" fontId="0" fillId="0" borderId="54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49" fontId="0" fillId="0" borderId="51" xfId="0" applyNumberFormat="1" applyFont="1" applyFill="1" applyBorder="1" applyAlignment="1">
      <alignment horizontal="center" vertical="top" wrapText="1"/>
    </xf>
    <xf numFmtId="49" fontId="0" fillId="0" borderId="90" xfId="0" applyNumberFormat="1" applyFont="1" applyFill="1" applyBorder="1" applyAlignment="1">
      <alignment horizontal="center" vertical="top" wrapText="1"/>
    </xf>
    <xf numFmtId="49" fontId="2" fillId="0" borderId="51" xfId="0" applyNumberFormat="1" applyFont="1" applyFill="1" applyBorder="1" applyAlignment="1">
      <alignment horizontal="left" vertical="top" wrapText="1"/>
    </xf>
    <xf numFmtId="49" fontId="4" fillId="0" borderId="54" xfId="0" applyNumberFormat="1" applyFont="1" applyFill="1" applyBorder="1" applyAlignment="1">
      <alignment horizontal="left" vertical="top" wrapText="1"/>
    </xf>
    <xf numFmtId="49" fontId="4" fillId="0" borderId="38" xfId="0" applyNumberFormat="1" applyFont="1" applyFill="1" applyBorder="1" applyAlignment="1">
      <alignment horizontal="left" vertical="top" wrapText="1"/>
    </xf>
    <xf numFmtId="49" fontId="4" fillId="0" borderId="55" xfId="0" applyNumberFormat="1" applyFont="1" applyFill="1" applyBorder="1" applyAlignment="1">
      <alignment horizontal="left" vertical="top" wrapText="1"/>
    </xf>
    <xf numFmtId="49" fontId="4" fillId="0" borderId="40" xfId="0" applyNumberFormat="1" applyFont="1" applyFill="1" applyBorder="1" applyAlignment="1">
      <alignment horizontal="left" vertical="top" wrapText="1"/>
    </xf>
    <xf numFmtId="49" fontId="4" fillId="0" borderId="35" xfId="0" applyNumberFormat="1" applyFont="1" applyFill="1" applyBorder="1" applyAlignment="1">
      <alignment horizontal="left" vertical="top" wrapText="1"/>
    </xf>
    <xf numFmtId="49" fontId="32" fillId="0" borderId="37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 wrapText="1"/>
    </xf>
    <xf numFmtId="49" fontId="1" fillId="0" borderId="84" xfId="0" applyNumberFormat="1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55" xfId="0" applyNumberFormat="1" applyFont="1" applyFill="1" applyBorder="1" applyAlignment="1">
      <alignment horizontal="center" vertical="center" wrapText="1"/>
    </xf>
    <xf numFmtId="1" fontId="13" fillId="0" borderId="86" xfId="0" applyNumberFormat="1" applyFont="1" applyFill="1" applyBorder="1" applyAlignment="1">
      <alignment horizontal="center"/>
    </xf>
    <xf numFmtId="1" fontId="13" fillId="0" borderId="62" xfId="0" applyNumberFormat="1" applyFont="1" applyFill="1" applyBorder="1" applyAlignment="1">
      <alignment horizontal="center"/>
    </xf>
    <xf numFmtId="49" fontId="0" fillId="0" borderId="75" xfId="0" applyNumberFormat="1" applyFont="1" applyFill="1" applyBorder="1" applyAlignment="1">
      <alignment horizontal="center" vertical="top" wrapText="1"/>
    </xf>
    <xf numFmtId="49" fontId="0" fillId="0" borderId="18" xfId="0" applyNumberFormat="1" applyFont="1" applyFill="1" applyBorder="1" applyAlignment="1">
      <alignment horizontal="center" vertical="top" wrapText="1"/>
    </xf>
    <xf numFmtId="1" fontId="13" fillId="0" borderId="22" xfId="0" applyNumberFormat="1" applyFont="1" applyFill="1" applyBorder="1" applyAlignment="1">
      <alignment horizontal="center"/>
    </xf>
    <xf numFmtId="1" fontId="13" fillId="0" borderId="57" xfId="0" applyNumberFormat="1" applyFont="1" applyFill="1" applyBorder="1" applyAlignment="1">
      <alignment horizontal="center"/>
    </xf>
    <xf numFmtId="1" fontId="1" fillId="0" borderId="67" xfId="0" applyNumberFormat="1" applyFont="1" applyFill="1" applyBorder="1" applyAlignment="1">
      <alignment horizontal="center"/>
    </xf>
    <xf numFmtId="1" fontId="1" fillId="0" borderId="59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1" fontId="1" fillId="0" borderId="57" xfId="0" applyNumberFormat="1" applyFont="1" applyFill="1" applyBorder="1" applyAlignment="1">
      <alignment horizontal="center"/>
    </xf>
    <xf numFmtId="49" fontId="0" fillId="0" borderId="51" xfId="0" applyNumberFormat="1" applyFont="1" applyFill="1" applyBorder="1" applyAlignment="1">
      <alignment horizontal="center" vertical="center" wrapText="1"/>
    </xf>
    <xf numFmtId="49" fontId="47" fillId="0" borderId="54" xfId="0" applyNumberFormat="1" applyFont="1" applyFill="1" applyBorder="1" applyAlignment="1">
      <alignment horizontal="center" vertical="center" wrapText="1"/>
    </xf>
    <xf numFmtId="49" fontId="47" fillId="0" borderId="40" xfId="0" applyNumberFormat="1" applyFont="1" applyFill="1" applyBorder="1" applyAlignment="1">
      <alignment horizontal="center" vertical="center" wrapText="1"/>
    </xf>
    <xf numFmtId="49" fontId="47" fillId="0" borderId="35" xfId="0" applyNumberFormat="1" applyFont="1" applyFill="1" applyBorder="1" applyAlignment="1">
      <alignment horizontal="center" vertical="center" wrapText="1"/>
    </xf>
    <xf numFmtId="49" fontId="0" fillId="0" borderId="90" xfId="0" applyNumberFormat="1" applyFont="1" applyFill="1" applyBorder="1" applyAlignment="1">
      <alignment horizontal="center" vertical="center" wrapText="1"/>
    </xf>
    <xf numFmtId="49" fontId="0" fillId="0" borderId="77" xfId="0" applyNumberFormat="1" applyFont="1" applyFill="1" applyBorder="1" applyAlignment="1">
      <alignment horizontal="center" vertical="center" wrapText="1"/>
    </xf>
    <xf numFmtId="49" fontId="0" fillId="0" borderId="46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0" fillId="0" borderId="52" xfId="0" applyNumberFormat="1" applyFill="1" applyBorder="1" applyAlignment="1">
      <alignment horizontal="center"/>
    </xf>
    <xf numFmtId="49" fontId="0" fillId="0" borderId="39" xfId="0" applyNumberFormat="1" applyFill="1" applyBorder="1" applyAlignment="1">
      <alignment horizontal="center"/>
    </xf>
    <xf numFmtId="49" fontId="0" fillId="0" borderId="41" xfId="0" applyNumberFormat="1" applyFill="1" applyBorder="1" applyAlignment="1">
      <alignment horizontal="center"/>
    </xf>
    <xf numFmtId="49" fontId="16" fillId="0" borderId="22" xfId="0" applyNumberFormat="1" applyFont="1" applyFill="1" applyBorder="1" applyAlignment="1">
      <alignment horizontal="center"/>
    </xf>
    <xf numFmtId="49" fontId="16" fillId="0" borderId="18" xfId="0" applyNumberFormat="1" applyFont="1" applyFill="1" applyBorder="1" applyAlignment="1">
      <alignment horizontal="center"/>
    </xf>
    <xf numFmtId="1" fontId="24" fillId="0" borderId="1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_LD предст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6</xdr:col>
      <xdr:colOff>0</xdr:colOff>
      <xdr:row>0</xdr:row>
      <xdr:rowOff>142875</xdr:rowOff>
    </xdr:to>
    <xdr:sp>
      <xdr:nvSpPr>
        <xdr:cNvPr id="1" name="Line 1"/>
        <xdr:cNvSpPr>
          <a:spLocks/>
        </xdr:cNvSpPr>
      </xdr:nvSpPr>
      <xdr:spPr>
        <a:xfrm>
          <a:off x="38100" y="142875"/>
          <a:ext cx="83343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5</xdr:row>
      <xdr:rowOff>19050</xdr:rowOff>
    </xdr:from>
    <xdr:to>
      <xdr:col>5</xdr:col>
      <xdr:colOff>923925</xdr:colOff>
      <xdr:row>5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38100" y="828675"/>
          <a:ext cx="8334375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126</xdr:row>
      <xdr:rowOff>142875</xdr:rowOff>
    </xdr:from>
    <xdr:to>
      <xdr:col>6</xdr:col>
      <xdr:colOff>0</xdr:colOff>
      <xdr:row>126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8100" y="21116925"/>
          <a:ext cx="83343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142875</xdr:rowOff>
    </xdr:from>
    <xdr:to>
      <xdr:col>4</xdr:col>
      <xdr:colOff>0</xdr:colOff>
      <xdr:row>0</xdr:row>
      <xdr:rowOff>142875</xdr:rowOff>
    </xdr:to>
    <xdr:sp>
      <xdr:nvSpPr>
        <xdr:cNvPr id="1" name="Line 1"/>
        <xdr:cNvSpPr>
          <a:spLocks/>
        </xdr:cNvSpPr>
      </xdr:nvSpPr>
      <xdr:spPr>
        <a:xfrm flipV="1">
          <a:off x="28575" y="142875"/>
          <a:ext cx="628650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4</xdr:col>
      <xdr:colOff>0</xdr:colOff>
      <xdr:row>5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28575" y="828675"/>
          <a:ext cx="6286500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142875</xdr:rowOff>
    </xdr:from>
    <xdr:to>
      <xdr:col>3</xdr:col>
      <xdr:colOff>0</xdr:colOff>
      <xdr:row>0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8575" y="142875"/>
          <a:ext cx="644842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3</xdr:col>
      <xdr:colOff>0</xdr:colOff>
      <xdr:row>5</xdr:row>
      <xdr:rowOff>19050</xdr:rowOff>
    </xdr:to>
    <xdr:sp>
      <xdr:nvSpPr>
        <xdr:cNvPr id="2" name="Line 2"/>
        <xdr:cNvSpPr>
          <a:spLocks/>
        </xdr:cNvSpPr>
      </xdr:nvSpPr>
      <xdr:spPr>
        <a:xfrm>
          <a:off x="28575" y="828675"/>
          <a:ext cx="6448425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142875</xdr:rowOff>
    </xdr:from>
    <xdr:to>
      <xdr:col>10</xdr:col>
      <xdr:colOff>0</xdr:colOff>
      <xdr:row>0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8575" y="142875"/>
          <a:ext cx="71913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10</xdr:col>
      <xdr:colOff>0</xdr:colOff>
      <xdr:row>5</xdr:row>
      <xdr:rowOff>19050</xdr:rowOff>
    </xdr:to>
    <xdr:sp>
      <xdr:nvSpPr>
        <xdr:cNvPr id="2" name="Line 2"/>
        <xdr:cNvSpPr>
          <a:spLocks/>
        </xdr:cNvSpPr>
      </xdr:nvSpPr>
      <xdr:spPr>
        <a:xfrm>
          <a:off x="28575" y="828675"/>
          <a:ext cx="7191375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142875</xdr:rowOff>
    </xdr:from>
    <xdr:to>
      <xdr:col>10</xdr:col>
      <xdr:colOff>0</xdr:colOff>
      <xdr:row>0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8575" y="142875"/>
          <a:ext cx="71913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10</xdr:col>
      <xdr:colOff>0</xdr:colOff>
      <xdr:row>5</xdr:row>
      <xdr:rowOff>19050</xdr:rowOff>
    </xdr:to>
    <xdr:sp>
      <xdr:nvSpPr>
        <xdr:cNvPr id="2" name="Line 2"/>
        <xdr:cNvSpPr>
          <a:spLocks/>
        </xdr:cNvSpPr>
      </xdr:nvSpPr>
      <xdr:spPr>
        <a:xfrm>
          <a:off x="28575" y="828675"/>
          <a:ext cx="7191375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142875</xdr:rowOff>
    </xdr:from>
    <xdr:to>
      <xdr:col>10</xdr:col>
      <xdr:colOff>0</xdr:colOff>
      <xdr:row>0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8575" y="142875"/>
          <a:ext cx="70770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10</xdr:col>
      <xdr:colOff>0</xdr:colOff>
      <xdr:row>5</xdr:row>
      <xdr:rowOff>19050</xdr:rowOff>
    </xdr:to>
    <xdr:sp>
      <xdr:nvSpPr>
        <xdr:cNvPr id="2" name="Line 2"/>
        <xdr:cNvSpPr>
          <a:spLocks/>
        </xdr:cNvSpPr>
      </xdr:nvSpPr>
      <xdr:spPr>
        <a:xfrm>
          <a:off x="28575" y="828675"/>
          <a:ext cx="7077075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866775</xdr:colOff>
      <xdr:row>38</xdr:row>
      <xdr:rowOff>142875</xdr:rowOff>
    </xdr:from>
    <xdr:to>
      <xdr:col>9</xdr:col>
      <xdr:colOff>133350</xdr:colOff>
      <xdr:row>58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534150"/>
          <a:ext cx="5410200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142875</xdr:rowOff>
    </xdr:from>
    <xdr:to>
      <xdr:col>6</xdr:col>
      <xdr:colOff>0</xdr:colOff>
      <xdr:row>0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8575" y="142875"/>
          <a:ext cx="66960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5</xdr:col>
      <xdr:colOff>933450</xdr:colOff>
      <xdr:row>5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28575" y="828675"/>
          <a:ext cx="6696075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7</xdr:col>
      <xdr:colOff>866775</xdr:colOff>
      <xdr:row>0</xdr:row>
      <xdr:rowOff>142875</xdr:rowOff>
    </xdr:to>
    <xdr:sp>
      <xdr:nvSpPr>
        <xdr:cNvPr id="1" name="Line 1"/>
        <xdr:cNvSpPr>
          <a:spLocks/>
        </xdr:cNvSpPr>
      </xdr:nvSpPr>
      <xdr:spPr>
        <a:xfrm>
          <a:off x="0" y="142875"/>
          <a:ext cx="668655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19050</xdr:rowOff>
    </xdr:from>
    <xdr:to>
      <xdr:col>7</xdr:col>
      <xdr:colOff>885825</xdr:colOff>
      <xdr:row>5</xdr:row>
      <xdr:rowOff>19050</xdr:rowOff>
    </xdr:to>
    <xdr:sp>
      <xdr:nvSpPr>
        <xdr:cNvPr id="2" name="Line 2"/>
        <xdr:cNvSpPr>
          <a:spLocks/>
        </xdr:cNvSpPr>
      </xdr:nvSpPr>
      <xdr:spPr>
        <a:xfrm>
          <a:off x="9525" y="828675"/>
          <a:ext cx="6696075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7</xdr:col>
      <xdr:colOff>876300</xdr:colOff>
      <xdr:row>59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106025"/>
          <a:ext cx="66960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142875</xdr:rowOff>
    </xdr:from>
    <xdr:to>
      <xdr:col>10</xdr:col>
      <xdr:colOff>0</xdr:colOff>
      <xdr:row>0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8575" y="142875"/>
          <a:ext cx="706755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9</xdr:col>
      <xdr:colOff>714375</xdr:colOff>
      <xdr:row>5</xdr:row>
      <xdr:rowOff>19050</xdr:rowOff>
    </xdr:to>
    <xdr:sp>
      <xdr:nvSpPr>
        <xdr:cNvPr id="2" name="Line 2"/>
        <xdr:cNvSpPr>
          <a:spLocks/>
        </xdr:cNvSpPr>
      </xdr:nvSpPr>
      <xdr:spPr>
        <a:xfrm>
          <a:off x="28575" y="828675"/>
          <a:ext cx="7067550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142875</xdr:rowOff>
    </xdr:from>
    <xdr:to>
      <xdr:col>6</xdr:col>
      <xdr:colOff>0</xdr:colOff>
      <xdr:row>0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8575" y="142875"/>
          <a:ext cx="7762875" cy="952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6</xdr:col>
      <xdr:colOff>0</xdr:colOff>
      <xdr:row>5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28575" y="828675"/>
          <a:ext cx="7762875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8</xdr:col>
      <xdr:colOff>1133475</xdr:colOff>
      <xdr:row>0</xdr:row>
      <xdr:rowOff>142875</xdr:rowOff>
    </xdr:to>
    <xdr:sp>
      <xdr:nvSpPr>
        <xdr:cNvPr id="1" name="Line 1"/>
        <xdr:cNvSpPr>
          <a:spLocks/>
        </xdr:cNvSpPr>
      </xdr:nvSpPr>
      <xdr:spPr>
        <a:xfrm flipV="1">
          <a:off x="38100" y="142875"/>
          <a:ext cx="708660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5</xdr:row>
      <xdr:rowOff>19050</xdr:rowOff>
    </xdr:from>
    <xdr:to>
      <xdr:col>8</xdr:col>
      <xdr:colOff>1123950</xdr:colOff>
      <xdr:row>5</xdr:row>
      <xdr:rowOff>28575</xdr:rowOff>
    </xdr:to>
    <xdr:sp>
      <xdr:nvSpPr>
        <xdr:cNvPr id="2" name="Line 2"/>
        <xdr:cNvSpPr>
          <a:spLocks/>
        </xdr:cNvSpPr>
      </xdr:nvSpPr>
      <xdr:spPr>
        <a:xfrm>
          <a:off x="38100" y="828675"/>
          <a:ext cx="7077075" cy="952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142875</xdr:rowOff>
    </xdr:from>
    <xdr:to>
      <xdr:col>8</xdr:col>
      <xdr:colOff>1352550</xdr:colOff>
      <xdr:row>0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8100" y="142875"/>
          <a:ext cx="73056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5</xdr:row>
      <xdr:rowOff>19050</xdr:rowOff>
    </xdr:from>
    <xdr:to>
      <xdr:col>8</xdr:col>
      <xdr:colOff>1352550</xdr:colOff>
      <xdr:row>5</xdr:row>
      <xdr:rowOff>28575</xdr:rowOff>
    </xdr:to>
    <xdr:sp>
      <xdr:nvSpPr>
        <xdr:cNvPr id="4" name="Line 4"/>
        <xdr:cNvSpPr>
          <a:spLocks/>
        </xdr:cNvSpPr>
      </xdr:nvSpPr>
      <xdr:spPr>
        <a:xfrm>
          <a:off x="38100" y="828675"/>
          <a:ext cx="7305675" cy="952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142875</xdr:rowOff>
    </xdr:from>
    <xdr:to>
      <xdr:col>11</xdr:col>
      <xdr:colOff>0</xdr:colOff>
      <xdr:row>0</xdr:row>
      <xdr:rowOff>142875</xdr:rowOff>
    </xdr:to>
    <xdr:sp>
      <xdr:nvSpPr>
        <xdr:cNvPr id="1" name="Line 1"/>
        <xdr:cNvSpPr>
          <a:spLocks/>
        </xdr:cNvSpPr>
      </xdr:nvSpPr>
      <xdr:spPr>
        <a:xfrm flipV="1">
          <a:off x="28575" y="142875"/>
          <a:ext cx="72675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10</xdr:col>
      <xdr:colOff>571500</xdr:colOff>
      <xdr:row>5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28575" y="828675"/>
          <a:ext cx="7248525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19050</xdr:rowOff>
    </xdr:from>
    <xdr:to>
      <xdr:col>8</xdr:col>
      <xdr:colOff>0</xdr:colOff>
      <xdr:row>5</xdr:row>
      <xdr:rowOff>19050</xdr:rowOff>
    </xdr:to>
    <xdr:sp>
      <xdr:nvSpPr>
        <xdr:cNvPr id="1" name="Line 10"/>
        <xdr:cNvSpPr>
          <a:spLocks/>
        </xdr:cNvSpPr>
      </xdr:nvSpPr>
      <xdr:spPr>
        <a:xfrm flipV="1">
          <a:off x="28575" y="828675"/>
          <a:ext cx="7038975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8</xdr:col>
      <xdr:colOff>0</xdr:colOff>
      <xdr:row>5</xdr:row>
      <xdr:rowOff>19050</xdr:rowOff>
    </xdr:to>
    <xdr:sp>
      <xdr:nvSpPr>
        <xdr:cNvPr id="2" name="Line 11"/>
        <xdr:cNvSpPr>
          <a:spLocks/>
        </xdr:cNvSpPr>
      </xdr:nvSpPr>
      <xdr:spPr>
        <a:xfrm flipV="1">
          <a:off x="28575" y="828675"/>
          <a:ext cx="7038975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123825</xdr:rowOff>
    </xdr:from>
    <xdr:to>
      <xdr:col>8</xdr:col>
      <xdr:colOff>0</xdr:colOff>
      <xdr:row>0</xdr:row>
      <xdr:rowOff>123825</xdr:rowOff>
    </xdr:to>
    <xdr:sp>
      <xdr:nvSpPr>
        <xdr:cNvPr id="3" name="Line 12"/>
        <xdr:cNvSpPr>
          <a:spLocks/>
        </xdr:cNvSpPr>
      </xdr:nvSpPr>
      <xdr:spPr>
        <a:xfrm flipV="1">
          <a:off x="28575" y="123825"/>
          <a:ext cx="7038975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11</xdr:col>
      <xdr:colOff>0</xdr:colOff>
      <xdr:row>0</xdr:row>
      <xdr:rowOff>142875</xdr:rowOff>
    </xdr:to>
    <xdr:sp>
      <xdr:nvSpPr>
        <xdr:cNvPr id="1" name="Line 1"/>
        <xdr:cNvSpPr>
          <a:spLocks/>
        </xdr:cNvSpPr>
      </xdr:nvSpPr>
      <xdr:spPr>
        <a:xfrm flipV="1">
          <a:off x="38100" y="142875"/>
          <a:ext cx="777240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5</xdr:row>
      <xdr:rowOff>19050</xdr:rowOff>
    </xdr:from>
    <xdr:to>
      <xdr:col>10</xdr:col>
      <xdr:colOff>571500</xdr:colOff>
      <xdr:row>5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38100" y="828675"/>
          <a:ext cx="7753350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volux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oleObject" Target="../embeddings/oleObject_13_1.bin" /><Relationship Id="rId3" Type="http://schemas.openxmlformats.org/officeDocument/2006/relationships/oleObject" Target="../embeddings/oleObject_13_2.bin" /><Relationship Id="rId4" Type="http://schemas.openxmlformats.org/officeDocument/2006/relationships/oleObject" Target="../embeddings/oleObject_13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evolux.com.ua/" TargetMode="External" /><Relationship Id="rId2" Type="http://schemas.openxmlformats.org/officeDocument/2006/relationships/hyperlink" Target="mailto:pavel-evolux@ukr.net" TargetMode="External" /><Relationship Id="rId3" Type="http://schemas.openxmlformats.org/officeDocument/2006/relationships/oleObject" Target="../embeddings/oleObject_19_0.bin" /><Relationship Id="rId4" Type="http://schemas.openxmlformats.org/officeDocument/2006/relationships/oleObject" Target="../embeddings/oleObject_19_1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ilto:pavel-evolux@ukr.net" TargetMode="External" /><Relationship Id="rId2" Type="http://schemas.openxmlformats.org/officeDocument/2006/relationships/hyperlink" Target="http://www.evolux.com.ua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evolux.com.ua/" TargetMode="External" /><Relationship Id="rId2" Type="http://schemas.openxmlformats.org/officeDocument/2006/relationships/hyperlink" Target="mailto:pavel-evolux@ukr.net" TargetMode="External" /><Relationship Id="rId3" Type="http://schemas.openxmlformats.org/officeDocument/2006/relationships/oleObject" Target="../embeddings/oleObject_21_0.bin" /><Relationship Id="rId4" Type="http://schemas.openxmlformats.org/officeDocument/2006/relationships/oleObject" Target="../embeddings/oleObject_21_1.bin" /><Relationship Id="rId5" Type="http://schemas.openxmlformats.org/officeDocument/2006/relationships/vmlDrawing" Target="../drawings/vmlDrawing3.vm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evolux.com.ua/" TargetMode="External" /><Relationship Id="rId2" Type="http://schemas.openxmlformats.org/officeDocument/2006/relationships/hyperlink" Target="mailto:pavel-evolux@ukr.net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ilto:pavel-evolux@ukr.net" TargetMode="External" /><Relationship Id="rId2" Type="http://schemas.openxmlformats.org/officeDocument/2006/relationships/hyperlink" Target="http://www.evolux.com.ua/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2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mailto:pavel-evolux@ukr.net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24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mailto:pavel-evolux@ukr.net" TargetMode="External" /><Relationship Id="rId2" Type="http://schemas.openxmlformats.org/officeDocument/2006/relationships/hyperlink" Target="http://www.evolux.com.ua/" TargetMode="Externa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25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4.00390625" style="348" customWidth="1"/>
    <col min="2" max="2" width="11.25390625" style="348" customWidth="1"/>
    <col min="3" max="3" width="9.875" style="348" customWidth="1"/>
    <col min="4" max="8" width="9.125" style="348" customWidth="1"/>
    <col min="9" max="9" width="13.75390625" style="348" customWidth="1"/>
    <col min="10" max="10" width="5.00390625" style="348" customWidth="1"/>
    <col min="11" max="16384" width="9.125" style="348" customWidth="1"/>
  </cols>
  <sheetData>
    <row r="1" spans="1:9" ht="13.5" thickBot="1">
      <c r="A1" s="527"/>
      <c r="B1" s="527"/>
      <c r="C1" s="527"/>
      <c r="D1" s="527"/>
      <c r="E1" s="527"/>
      <c r="F1" s="527"/>
      <c r="G1" s="527"/>
      <c r="H1" s="528"/>
      <c r="I1" s="528"/>
    </row>
    <row r="2" spans="1:9" ht="13.5" thickTop="1">
      <c r="A2" s="346"/>
      <c r="B2" s="346"/>
      <c r="C2" s="346"/>
      <c r="D2" s="346"/>
      <c r="E2" s="349" t="s">
        <v>1615</v>
      </c>
      <c r="F2" s="349"/>
      <c r="G2" s="350"/>
      <c r="H2" s="347"/>
      <c r="I2" s="347"/>
    </row>
    <row r="3" spans="1:9" ht="12.75">
      <c r="A3" s="346"/>
      <c r="B3" s="346"/>
      <c r="C3" s="346"/>
      <c r="D3" s="346"/>
      <c r="E3" s="349" t="s">
        <v>1588</v>
      </c>
      <c r="F3" s="349"/>
      <c r="G3" s="350"/>
      <c r="H3" s="347"/>
      <c r="I3" s="347"/>
    </row>
    <row r="4" spans="1:9" ht="12.75">
      <c r="A4" s="346"/>
      <c r="B4" s="346"/>
      <c r="C4" s="346"/>
      <c r="D4" s="346"/>
      <c r="E4" s="349" t="s">
        <v>1835</v>
      </c>
      <c r="F4" s="349"/>
      <c r="G4" s="350"/>
      <c r="H4" s="347"/>
      <c r="I4" s="347"/>
    </row>
    <row r="5" spans="1:9" ht="13.5" thickBot="1">
      <c r="A5" s="527"/>
      <c r="B5" s="527"/>
      <c r="C5" s="527"/>
      <c r="D5" s="527"/>
      <c r="E5" s="803" t="s">
        <v>248</v>
      </c>
      <c r="F5" s="529"/>
      <c r="G5" s="530"/>
      <c r="H5" s="528"/>
      <c r="I5" s="528"/>
    </row>
    <row r="6" spans="1:9" ht="13.5" thickTop="1">
      <c r="A6" s="346"/>
      <c r="B6" s="346"/>
      <c r="C6" s="346"/>
      <c r="D6" s="346"/>
      <c r="E6" s="346"/>
      <c r="F6" s="346"/>
      <c r="G6" s="346"/>
      <c r="H6" s="351"/>
      <c r="I6" s="351"/>
    </row>
    <row r="7" ht="12.75">
      <c r="E7" s="352" t="s">
        <v>1693</v>
      </c>
    </row>
    <row r="9" spans="1:9" ht="12.75">
      <c r="A9" s="353" t="s">
        <v>1694</v>
      </c>
      <c r="B9" s="354"/>
      <c r="C9" s="354"/>
      <c r="D9" s="354"/>
      <c r="E9" s="354"/>
      <c r="F9" s="354"/>
      <c r="G9" s="354"/>
      <c r="H9" s="354"/>
      <c r="I9" s="355"/>
    </row>
    <row r="10" spans="2:9" ht="12.75">
      <c r="B10" s="346"/>
      <c r="C10" s="346"/>
      <c r="D10" s="346"/>
      <c r="E10" s="346"/>
      <c r="F10" s="346"/>
      <c r="G10" s="346"/>
      <c r="H10" s="346"/>
      <c r="I10" s="357"/>
    </row>
    <row r="11" spans="1:9" ht="12.75">
      <c r="A11" s="993" t="s">
        <v>1695</v>
      </c>
      <c r="B11" s="1035" t="s">
        <v>361</v>
      </c>
      <c r="C11" s="359"/>
      <c r="D11" s="359"/>
      <c r="E11" s="359"/>
      <c r="F11" s="359"/>
      <c r="G11" s="359"/>
      <c r="H11" s="359"/>
      <c r="I11" s="360"/>
    </row>
    <row r="12" spans="1:9" ht="12.75">
      <c r="A12" s="993"/>
      <c r="B12" s="359" t="s">
        <v>362</v>
      </c>
      <c r="C12" s="359"/>
      <c r="D12" s="359"/>
      <c r="E12" s="359"/>
      <c r="F12" s="359"/>
      <c r="G12" s="359"/>
      <c r="H12" s="359"/>
      <c r="I12" s="360"/>
    </row>
    <row r="13" spans="1:9" ht="12.75">
      <c r="A13" s="993"/>
      <c r="B13" s="359" t="s">
        <v>363</v>
      </c>
      <c r="C13" s="359"/>
      <c r="D13" s="359"/>
      <c r="E13" s="359"/>
      <c r="F13" s="359"/>
      <c r="G13" s="359"/>
      <c r="H13" s="359"/>
      <c r="I13" s="360"/>
    </row>
    <row r="14" spans="1:9" ht="12.75">
      <c r="A14" s="993"/>
      <c r="B14" s="359" t="s">
        <v>364</v>
      </c>
      <c r="C14" s="359"/>
      <c r="D14" s="359"/>
      <c r="E14" s="359"/>
      <c r="F14" s="359"/>
      <c r="G14" s="359"/>
      <c r="H14" s="359"/>
      <c r="I14" s="360"/>
    </row>
    <row r="15" spans="1:9" ht="12.75">
      <c r="A15" s="993" t="s">
        <v>1696</v>
      </c>
      <c r="B15" s="1035" t="s">
        <v>365</v>
      </c>
      <c r="C15" s="359"/>
      <c r="D15" s="359"/>
      <c r="E15" s="359"/>
      <c r="F15" s="359"/>
      <c r="G15" s="359"/>
      <c r="H15" s="359"/>
      <c r="I15" s="357"/>
    </row>
    <row r="16" spans="1:10" ht="12.75">
      <c r="A16" s="993"/>
      <c r="B16" s="359" t="s">
        <v>366</v>
      </c>
      <c r="C16" s="359"/>
      <c r="D16" s="359"/>
      <c r="E16" s="359"/>
      <c r="F16" s="359"/>
      <c r="G16" s="359"/>
      <c r="H16" s="359"/>
      <c r="I16" s="357"/>
      <c r="J16" s="346"/>
    </row>
    <row r="17" spans="1:9" ht="12.75">
      <c r="A17" s="993"/>
      <c r="B17" s="1035" t="s">
        <v>367</v>
      </c>
      <c r="C17" s="359"/>
      <c r="D17" s="359"/>
      <c r="E17" s="359"/>
      <c r="F17" s="359"/>
      <c r="G17" s="359"/>
      <c r="H17" s="359"/>
      <c r="I17" s="357"/>
    </row>
    <row r="18" spans="1:9" ht="12.75">
      <c r="A18" s="993"/>
      <c r="B18" s="1035" t="s">
        <v>1978</v>
      </c>
      <c r="C18" s="359"/>
      <c r="D18" s="359"/>
      <c r="E18" s="359"/>
      <c r="F18" s="359"/>
      <c r="G18" s="359"/>
      <c r="H18" s="359"/>
      <c r="I18" s="357"/>
    </row>
    <row r="19" spans="1:9" ht="12.75">
      <c r="A19" s="993"/>
      <c r="B19" s="1035" t="s">
        <v>368</v>
      </c>
      <c r="C19" s="359"/>
      <c r="D19" s="359"/>
      <c r="E19" s="359"/>
      <c r="F19" s="359"/>
      <c r="G19" s="359"/>
      <c r="H19" s="359"/>
      <c r="I19" s="357"/>
    </row>
    <row r="20" spans="1:9" ht="12.75">
      <c r="A20" s="993" t="s">
        <v>1697</v>
      </c>
      <c r="B20" s="1064" t="s">
        <v>9</v>
      </c>
      <c r="C20" s="1064"/>
      <c r="D20" s="1064"/>
      <c r="E20" s="1064"/>
      <c r="F20" s="1064"/>
      <c r="G20" s="1064"/>
      <c r="H20" s="1064"/>
      <c r="I20" s="1065"/>
    </row>
    <row r="21" spans="1:9" ht="12.75">
      <c r="A21" s="993" t="s">
        <v>1698</v>
      </c>
      <c r="B21" s="1066" t="s">
        <v>1699</v>
      </c>
      <c r="C21" s="1066"/>
      <c r="D21" s="1066"/>
      <c r="E21" s="1066"/>
      <c r="F21" s="1066"/>
      <c r="G21" s="1066"/>
      <c r="H21" s="346"/>
      <c r="I21" s="357"/>
    </row>
    <row r="22" spans="1:9" ht="12.75">
      <c r="A22" s="993" t="s">
        <v>1700</v>
      </c>
      <c r="B22" s="1064" t="s">
        <v>1710</v>
      </c>
      <c r="C22" s="1064"/>
      <c r="D22" s="1064"/>
      <c r="E22" s="1064"/>
      <c r="F22" s="1064"/>
      <c r="G22" s="1064"/>
      <c r="H22" s="1036"/>
      <c r="I22" s="1037"/>
    </row>
    <row r="23" spans="1:9" ht="12.75">
      <c r="A23" s="993" t="s">
        <v>1701</v>
      </c>
      <c r="B23" s="1064" t="s">
        <v>1045</v>
      </c>
      <c r="C23" s="1064"/>
      <c r="D23" s="1064"/>
      <c r="E23" s="1064"/>
      <c r="F23" s="1064"/>
      <c r="G23" s="1064"/>
      <c r="H23" s="1064"/>
      <c r="I23" s="1065"/>
    </row>
    <row r="24" spans="1:9" ht="12.75">
      <c r="A24" s="993" t="s">
        <v>1703</v>
      </c>
      <c r="B24" s="1063" t="s">
        <v>1046</v>
      </c>
      <c r="C24" s="1063"/>
      <c r="D24" s="1063"/>
      <c r="E24" s="1063"/>
      <c r="F24" s="1063"/>
      <c r="G24" s="1063"/>
      <c r="H24" s="1063"/>
      <c r="I24" s="1067"/>
    </row>
    <row r="25" spans="1:9" ht="12.75">
      <c r="A25" s="993" t="s">
        <v>1704</v>
      </c>
      <c r="B25" s="1063" t="s">
        <v>1702</v>
      </c>
      <c r="C25" s="1063"/>
      <c r="D25" s="1063"/>
      <c r="E25" s="1063"/>
      <c r="F25" s="1063"/>
      <c r="G25" s="1063"/>
      <c r="H25" s="1038"/>
      <c r="I25" s="1039"/>
    </row>
    <row r="26" spans="1:9" ht="12.75">
      <c r="A26" s="993" t="s">
        <v>1705</v>
      </c>
      <c r="B26" s="1063" t="s">
        <v>1261</v>
      </c>
      <c r="C26" s="1063"/>
      <c r="D26" s="1063"/>
      <c r="E26" s="1063"/>
      <c r="F26" s="1063"/>
      <c r="G26" s="1038"/>
      <c r="H26" s="1038"/>
      <c r="I26" s="1039"/>
    </row>
    <row r="27" spans="1:9" ht="12.75">
      <c r="A27" s="993" t="s">
        <v>1161</v>
      </c>
      <c r="B27" s="1063" t="s">
        <v>1047</v>
      </c>
      <c r="C27" s="1063"/>
      <c r="D27" s="1063"/>
      <c r="E27" s="1063"/>
      <c r="F27" s="1063"/>
      <c r="G27" s="1038"/>
      <c r="H27" s="1038"/>
      <c r="I27" s="1039"/>
    </row>
    <row r="28" spans="1:9" ht="12.75">
      <c r="A28" s="993" t="s">
        <v>1162</v>
      </c>
      <c r="B28" s="1063" t="s">
        <v>1048</v>
      </c>
      <c r="C28" s="1063"/>
      <c r="D28" s="1063"/>
      <c r="E28" s="1063"/>
      <c r="F28" s="1063"/>
      <c r="G28" s="1038"/>
      <c r="H28" s="1038"/>
      <c r="I28" s="1039"/>
    </row>
    <row r="29" spans="1:9" ht="12.75">
      <c r="A29" s="993" t="s">
        <v>1158</v>
      </c>
      <c r="B29" s="1063" t="s">
        <v>1834</v>
      </c>
      <c r="C29" s="1063"/>
      <c r="D29" s="1040"/>
      <c r="E29" s="1040"/>
      <c r="F29" s="1040"/>
      <c r="G29" s="1040"/>
      <c r="H29" s="1040"/>
      <c r="I29" s="1041"/>
    </row>
    <row r="30" spans="1:9" ht="12.75">
      <c r="A30" s="993" t="s">
        <v>1159</v>
      </c>
      <c r="B30" s="1064" t="s">
        <v>1049</v>
      </c>
      <c r="C30" s="1064"/>
      <c r="D30" s="1064"/>
      <c r="E30" s="1064"/>
      <c r="F30" s="1064"/>
      <c r="G30" s="1064"/>
      <c r="H30" s="1064"/>
      <c r="I30" s="1065"/>
    </row>
    <row r="31" spans="1:9" ht="12.75">
      <c r="A31" s="363" t="s">
        <v>1706</v>
      </c>
      <c r="B31" s="362"/>
      <c r="C31" s="362"/>
      <c r="D31" s="362"/>
      <c r="E31" s="362"/>
      <c r="F31" s="362"/>
      <c r="G31" s="362"/>
      <c r="H31" s="362"/>
      <c r="I31" s="361"/>
    </row>
    <row r="32" spans="1:9" ht="12.75">
      <c r="A32" s="363"/>
      <c r="B32" s="362"/>
      <c r="C32" s="362"/>
      <c r="D32" s="362"/>
      <c r="E32" s="362" t="s">
        <v>1707</v>
      </c>
      <c r="F32" s="362"/>
      <c r="G32" s="362"/>
      <c r="H32" s="362"/>
      <c r="I32" s="361"/>
    </row>
    <row r="33" spans="1:9" ht="12.75">
      <c r="A33" s="363"/>
      <c r="B33" s="362"/>
      <c r="C33" s="362"/>
      <c r="D33" s="362"/>
      <c r="E33" s="362" t="s">
        <v>1723</v>
      </c>
      <c r="F33" s="362"/>
      <c r="G33" s="362"/>
      <c r="H33" s="362"/>
      <c r="I33" s="361"/>
    </row>
    <row r="34" spans="1:9" ht="12.75">
      <c r="A34" s="363"/>
      <c r="B34" s="362"/>
      <c r="C34" s="362"/>
      <c r="D34" s="362"/>
      <c r="E34" s="362" t="s">
        <v>1708</v>
      </c>
      <c r="F34" s="362"/>
      <c r="G34" s="362"/>
      <c r="H34" s="362"/>
      <c r="I34" s="361"/>
    </row>
    <row r="35" spans="1:9" ht="12.75">
      <c r="A35" s="363"/>
      <c r="B35" s="362"/>
      <c r="C35" s="362"/>
      <c r="D35" s="362"/>
      <c r="E35" s="362" t="s">
        <v>1709</v>
      </c>
      <c r="F35" s="362"/>
      <c r="G35" s="362"/>
      <c r="H35" s="362"/>
      <c r="I35" s="361"/>
    </row>
    <row r="36" spans="1:9" ht="12.75">
      <c r="A36" s="364"/>
      <c r="B36" s="1042"/>
      <c r="C36" s="1042"/>
      <c r="D36" s="1042"/>
      <c r="E36" s="1042"/>
      <c r="F36" s="1042"/>
      <c r="G36" s="1042"/>
      <c r="H36" s="1042"/>
      <c r="I36" s="1043"/>
    </row>
    <row r="38" spans="1:9" ht="12.75">
      <c r="A38" s="353" t="s">
        <v>1154</v>
      </c>
      <c r="B38" s="354"/>
      <c r="C38" s="354"/>
      <c r="D38" s="354"/>
      <c r="E38" s="354"/>
      <c r="F38" s="354"/>
      <c r="G38" s="354"/>
      <c r="H38" s="354"/>
      <c r="I38" s="355"/>
    </row>
    <row r="39" spans="1:9" ht="12.75">
      <c r="A39" s="356"/>
      <c r="B39" s="346"/>
      <c r="C39" s="346"/>
      <c r="D39" s="346"/>
      <c r="E39" s="359"/>
      <c r="F39" s="346"/>
      <c r="G39" s="346"/>
      <c r="H39" s="346"/>
      <c r="I39" s="357"/>
    </row>
    <row r="40" spans="1:9" ht="12.75">
      <c r="A40" s="358" t="s">
        <v>1695</v>
      </c>
      <c r="B40" s="359" t="s">
        <v>1155</v>
      </c>
      <c r="C40" s="359"/>
      <c r="D40" s="359"/>
      <c r="E40" s="359"/>
      <c r="F40" s="359"/>
      <c r="G40" s="359"/>
      <c r="H40" s="359"/>
      <c r="I40" s="360"/>
    </row>
    <row r="41" spans="1:9" ht="12.75">
      <c r="A41" s="358" t="s">
        <v>1696</v>
      </c>
      <c r="B41" s="359" t="s">
        <v>1156</v>
      </c>
      <c r="C41" s="359"/>
      <c r="D41" s="359"/>
      <c r="E41" s="359"/>
      <c r="F41" s="359"/>
      <c r="G41" s="359"/>
      <c r="H41" s="359"/>
      <c r="I41" s="360"/>
    </row>
    <row r="42" spans="1:9" ht="12.75">
      <c r="A42" s="358" t="s">
        <v>1697</v>
      </c>
      <c r="B42" s="359" t="s">
        <v>1157</v>
      </c>
      <c r="C42" s="359"/>
      <c r="D42" s="359"/>
      <c r="E42" s="359"/>
      <c r="F42" s="359"/>
      <c r="G42" s="359"/>
      <c r="H42" s="359"/>
      <c r="I42" s="360"/>
    </row>
    <row r="43" spans="1:9" ht="12.75">
      <c r="A43" s="358" t="s">
        <v>1698</v>
      </c>
      <c r="B43" s="359" t="s">
        <v>1160</v>
      </c>
      <c r="C43" s="359"/>
      <c r="D43" s="359"/>
      <c r="E43" s="359"/>
      <c r="F43" s="359"/>
      <c r="G43" s="359"/>
      <c r="H43" s="359"/>
      <c r="I43" s="360"/>
    </row>
    <row r="44" spans="1:9" ht="12.75">
      <c r="A44" s="358" t="s">
        <v>1700</v>
      </c>
      <c r="B44" s="359" t="s">
        <v>1164</v>
      </c>
      <c r="C44" s="359"/>
      <c r="D44" s="359"/>
      <c r="E44" s="359"/>
      <c r="F44" s="359"/>
      <c r="G44" s="359"/>
      <c r="H44" s="359"/>
      <c r="I44" s="360"/>
    </row>
    <row r="45" spans="1:9" ht="12.75">
      <c r="A45" s="358" t="s">
        <v>1701</v>
      </c>
      <c r="B45" s="359" t="s">
        <v>1165</v>
      </c>
      <c r="C45" s="359"/>
      <c r="D45" s="359"/>
      <c r="E45" s="359"/>
      <c r="F45" s="359"/>
      <c r="G45" s="359"/>
      <c r="H45" s="359"/>
      <c r="I45" s="360"/>
    </row>
    <row r="46" spans="1:9" ht="12.75">
      <c r="A46" s="358" t="s">
        <v>1703</v>
      </c>
      <c r="B46" s="359" t="s">
        <v>1167</v>
      </c>
      <c r="C46" s="359"/>
      <c r="D46" s="359"/>
      <c r="E46" s="359"/>
      <c r="F46" s="359"/>
      <c r="G46" s="359"/>
      <c r="H46" s="359"/>
      <c r="I46" s="360"/>
    </row>
    <row r="47" spans="1:9" ht="12.75">
      <c r="A47" s="358" t="s">
        <v>1704</v>
      </c>
      <c r="B47" s="359" t="s">
        <v>1476</v>
      </c>
      <c r="C47" s="359"/>
      <c r="D47" s="359"/>
      <c r="E47" s="359"/>
      <c r="F47" s="359"/>
      <c r="G47" s="359"/>
      <c r="H47" s="359"/>
      <c r="I47" s="360"/>
    </row>
    <row r="48" spans="1:9" ht="12.75">
      <c r="A48" s="358" t="s">
        <v>1705</v>
      </c>
      <c r="B48" s="359" t="s">
        <v>1169</v>
      </c>
      <c r="C48" s="359"/>
      <c r="D48" s="359"/>
      <c r="E48" s="359"/>
      <c r="F48" s="359"/>
      <c r="G48" s="359"/>
      <c r="H48" s="359"/>
      <c r="I48" s="360"/>
    </row>
    <row r="49" spans="1:9" ht="12.75">
      <c r="A49" s="358" t="s">
        <v>1161</v>
      </c>
      <c r="B49" s="359" t="s">
        <v>1168</v>
      </c>
      <c r="C49" s="359"/>
      <c r="D49" s="359"/>
      <c r="E49" s="359"/>
      <c r="F49" s="359"/>
      <c r="G49" s="359"/>
      <c r="H49" s="359"/>
      <c r="I49" s="360"/>
    </row>
    <row r="50" spans="1:9" ht="12.75">
      <c r="A50" s="358" t="s">
        <v>1162</v>
      </c>
      <c r="B50" s="359" t="s">
        <v>1170</v>
      </c>
      <c r="C50" s="359"/>
      <c r="D50" s="359"/>
      <c r="E50" s="359"/>
      <c r="F50" s="359"/>
      <c r="G50" s="359"/>
      <c r="H50" s="359"/>
      <c r="I50" s="360"/>
    </row>
    <row r="51" spans="1:9" ht="12.75">
      <c r="A51" s="358" t="s">
        <v>1158</v>
      </c>
      <c r="B51" s="359" t="s">
        <v>1171</v>
      </c>
      <c r="C51" s="359"/>
      <c r="D51" s="359"/>
      <c r="E51" s="359"/>
      <c r="F51" s="359"/>
      <c r="G51" s="359"/>
      <c r="H51" s="359"/>
      <c r="I51" s="360"/>
    </row>
    <row r="52" spans="1:9" ht="12.75">
      <c r="A52" s="358" t="s">
        <v>1159</v>
      </c>
      <c r="B52" s="359" t="s">
        <v>1172</v>
      </c>
      <c r="C52" s="359"/>
      <c r="D52" s="359"/>
      <c r="E52" s="359"/>
      <c r="F52" s="359"/>
      <c r="G52" s="359"/>
      <c r="H52" s="359"/>
      <c r="I52" s="360"/>
    </row>
    <row r="53" spans="1:9" ht="12.75">
      <c r="A53" s="358" t="s">
        <v>1163</v>
      </c>
      <c r="B53" s="359" t="s">
        <v>686</v>
      </c>
      <c r="C53" s="359"/>
      <c r="D53" s="359"/>
      <c r="E53" s="359"/>
      <c r="F53" s="359"/>
      <c r="G53" s="359"/>
      <c r="H53" s="359"/>
      <c r="I53" s="360"/>
    </row>
    <row r="54" spans="1:9" ht="12.75">
      <c r="A54" s="363"/>
      <c r="B54" s="362"/>
      <c r="C54" s="362"/>
      <c r="D54" s="362"/>
      <c r="E54" s="362"/>
      <c r="F54" s="362"/>
      <c r="G54" s="362"/>
      <c r="H54" s="362"/>
      <c r="I54" s="361"/>
    </row>
    <row r="55" spans="1:9" ht="12.75">
      <c r="A55" s="363" t="s">
        <v>1173</v>
      </c>
      <c r="B55" s="362"/>
      <c r="C55" s="362"/>
      <c r="D55" s="362"/>
      <c r="E55" s="362"/>
      <c r="F55" s="362"/>
      <c r="G55" s="362"/>
      <c r="H55" s="362"/>
      <c r="I55" s="361"/>
    </row>
    <row r="56" spans="1:9" ht="12.75">
      <c r="A56" s="363"/>
      <c r="B56" s="362"/>
      <c r="C56" s="362"/>
      <c r="E56" s="362" t="s">
        <v>1174</v>
      </c>
      <c r="F56" s="362"/>
      <c r="G56" s="362"/>
      <c r="H56" s="362"/>
      <c r="I56" s="361"/>
    </row>
    <row r="57" spans="1:9" ht="12.75">
      <c r="A57" s="363"/>
      <c r="B57" s="362"/>
      <c r="C57" s="362"/>
      <c r="E57" s="362" t="s">
        <v>1175</v>
      </c>
      <c r="F57" s="362"/>
      <c r="G57" s="362"/>
      <c r="H57" s="362"/>
      <c r="I57" s="361"/>
    </row>
    <row r="58" spans="1:9" ht="12.75">
      <c r="A58" s="363"/>
      <c r="B58" s="362"/>
      <c r="C58" s="362"/>
      <c r="E58" s="362" t="s">
        <v>1708</v>
      </c>
      <c r="F58" s="362"/>
      <c r="G58" s="362"/>
      <c r="H58" s="362"/>
      <c r="I58" s="361"/>
    </row>
    <row r="59" spans="1:9" ht="12.75">
      <c r="A59" s="363"/>
      <c r="B59" s="362"/>
      <c r="C59" s="362"/>
      <c r="E59" s="362"/>
      <c r="F59" s="362"/>
      <c r="G59" s="362"/>
      <c r="H59" s="362"/>
      <c r="I59" s="361"/>
    </row>
    <row r="60" spans="1:9" ht="12.75">
      <c r="A60" s="365"/>
      <c r="B60" s="366"/>
      <c r="C60" s="366"/>
      <c r="D60" s="366"/>
      <c r="E60" s="366"/>
      <c r="F60" s="366"/>
      <c r="G60" s="366"/>
      <c r="H60" s="366"/>
      <c r="I60" s="367"/>
    </row>
  </sheetData>
  <sheetProtection/>
  <mergeCells count="11">
    <mergeCell ref="B27:F27"/>
    <mergeCell ref="B28:F28"/>
    <mergeCell ref="B20:I20"/>
    <mergeCell ref="B21:G21"/>
    <mergeCell ref="B29:C29"/>
    <mergeCell ref="B30:I30"/>
    <mergeCell ref="B22:G22"/>
    <mergeCell ref="B23:I23"/>
    <mergeCell ref="B24:I24"/>
    <mergeCell ref="B25:G25"/>
    <mergeCell ref="B26:F26"/>
  </mergeCells>
  <hyperlinks>
    <hyperlink ref="A40:E40" location="'13'!A1" display="13."/>
    <hyperlink ref="A41:E41" location="'14'!A1" display="14."/>
    <hyperlink ref="A42:G42" location="'15'!A1" display="15."/>
    <hyperlink ref="A43:E43" location="'16'!A1" display="16."/>
    <hyperlink ref="A44:E44" location="'17'!A1" display="17."/>
    <hyperlink ref="A45:G45" location="'18'!A1" display="18."/>
    <hyperlink ref="A46:I46" location="авт7!A1" display="7."/>
    <hyperlink ref="A47:F47" location="'20'!A1" display="20."/>
    <hyperlink ref="A48:E48" location="'21'!A1" display="21."/>
    <hyperlink ref="A49:G49" location="'22'!A1" display="22."/>
    <hyperlink ref="A50:F50" location="'23'!A1" display="23."/>
    <hyperlink ref="A51:C51" location="'24'!A1" display="24."/>
    <hyperlink ref="A52:D52" location="'25'!A1" display="25."/>
    <hyperlink ref="A53:G53" location="'26'!A1" display="26."/>
    <hyperlink ref="A40:I40" location="'АВТОМАТИКА 1'!A1" display="1."/>
    <hyperlink ref="A41:I41" location="авт2!A1" display="2."/>
    <hyperlink ref="A42:I42" location="авт3!A1" display="3."/>
    <hyperlink ref="A43:I43" location="авт4!A1" display="4."/>
    <hyperlink ref="A44:I44" location="авт5!A1" display="5."/>
    <hyperlink ref="A45:I45" location="авт6!A1" display="6."/>
    <hyperlink ref="A47:I47" location="авт8!A1" display="8."/>
    <hyperlink ref="A48:I48" location="авт9!A1" display="9."/>
    <hyperlink ref="A49:I49" location="авт10!A1" display="10."/>
    <hyperlink ref="A50:I50" location="авт11!A1" display="11."/>
    <hyperlink ref="A51:I51" location="авт12!A1" display="12."/>
    <hyperlink ref="A52:I52" location="авт13!A1" display="13."/>
    <hyperlink ref="A53:I53" location="авт14!A1" display="14."/>
    <hyperlink ref="E5" r:id="rId1" display="www.evolux.com.ua"/>
    <hyperlink ref="B47" location="авт8!A1" display="Регуляторы BELIMO Automation (Швейцария)"/>
    <hyperlink ref="B20:I20" location="АРМ5!A1" display="Фланцевая запорная арматура V.I.T. (баттерфляи,клапаны обратные, фильтры)."/>
    <hyperlink ref="B21:G21" location="АРМ6!A1" display="Фланцевая запорная арматура производства ZETKAMA (Польща)."/>
    <hyperlink ref="B22:G22" location="АРМ7!A1" display="Муфтовая запорная арматура (краны, клапаны, фильтры…)"/>
    <hyperlink ref="B23:I23" location="АРМ8!A1" display="Автоматика для систем водоснабжения и отопления. "/>
    <hyperlink ref="B24:I24" location="АРМ9!A1" display="Краны шаровые чугунные, антивибрационные вставки V.I.T (Словакия)"/>
    <hyperlink ref="B25:G25" location="АРМ10!A1" display="Электроприводная арматура."/>
    <hyperlink ref="B26:F26" location="АРМ11!A1" display="Автоматика для систем отопления  HEIMEIER(Германия)"/>
    <hyperlink ref="B27:F27" location="АРМ12!A1" display="Контрольно-измерительные приборы."/>
    <hyperlink ref="B28:F28" location="АРМ13!A1" display="Радиаторы"/>
    <hyperlink ref="B29:C29" location="АРМ14!A1" display="Радиаторные вентили."/>
    <hyperlink ref="B30:I30" location="АРМ15!A1" display="Водосчетчики."/>
    <hyperlink ref="B16:E16" location="АРМ4!A1" display="2,1, Стандартнопроходные"/>
    <hyperlink ref="B17:E17" location="'АРМ 4 2'!A1" display="4,2, Полнопроходные"/>
    <hyperlink ref="B18:E18" location="'АРМ 4 3'!A1" display="4,3, Стандартнопроходные под привод"/>
    <hyperlink ref="B19:E19" location="'АРМ 4 4'!A1" display="4,4, Под изоляцию"/>
    <hyperlink ref="B12:G12" location="АРМ1!A1" display="1,1,Стандартнопроходные"/>
    <hyperlink ref="B13:G13" location="АРМ2!A1" display="1,2,Полнопроходные"/>
    <hyperlink ref="B14:G14" location="АРМ3!A1" display="1,3,Паровые"/>
    <hyperlink ref="B12:D12" location="АРМ1!A1" display="1,1,Стандартнопроходные"/>
    <hyperlink ref="B13:D13" location="АРМ2!A1" display="1,2,Полнопроходные"/>
    <hyperlink ref="B14:D14" location="АРМ3!A1" display="1,3,Паровые"/>
    <hyperlink ref="B16:D16" location="'АРМ 4 1'!A1" display="2,1, Стандартнопроходные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4" width="9.125" style="110" customWidth="1"/>
    <col min="5" max="5" width="20.375" style="110" customWidth="1"/>
    <col min="6" max="6" width="10.75390625" style="110" customWidth="1"/>
    <col min="7" max="7" width="15.25390625" style="110" customWidth="1"/>
    <col min="8" max="16384" width="9.125" style="110" customWidth="1"/>
  </cols>
  <sheetData>
    <row r="1" spans="1:7" ht="3.75" customHeight="1" thickBot="1">
      <c r="A1" s="672"/>
      <c r="B1" s="672"/>
      <c r="C1" s="672"/>
      <c r="D1" s="672"/>
      <c r="E1" s="672"/>
      <c r="F1" s="672"/>
      <c r="G1" s="672"/>
    </row>
    <row r="2" spans="1:5" ht="13.5" thickTop="1">
      <c r="A2" s="43"/>
      <c r="B2" s="43"/>
      <c r="C2" s="154"/>
      <c r="D2" s="111"/>
      <c r="E2" s="111" t="s">
        <v>1615</v>
      </c>
    </row>
    <row r="3" spans="1:5" ht="12.75">
      <c r="A3" s="43"/>
      <c r="B3" s="43"/>
      <c r="C3" s="154"/>
      <c r="D3" s="111"/>
      <c r="E3" s="111" t="s">
        <v>1588</v>
      </c>
    </row>
    <row r="4" spans="1:5" ht="12.75">
      <c r="A4" s="43"/>
      <c r="B4" s="43"/>
      <c r="C4" s="154"/>
      <c r="D4" s="111"/>
      <c r="E4" s="111" t="s">
        <v>1835</v>
      </c>
    </row>
    <row r="5" spans="1:7" ht="13.5" thickBot="1">
      <c r="A5" s="672"/>
      <c r="B5" s="672"/>
      <c r="C5" s="819"/>
      <c r="D5" s="799"/>
      <c r="E5" s="799" t="s">
        <v>1590</v>
      </c>
      <c r="F5" s="672"/>
      <c r="G5" s="672"/>
    </row>
    <row r="6" spans="1:7" ht="6" customHeight="1" thickTop="1">
      <c r="A6" s="43"/>
      <c r="B6" s="43"/>
      <c r="C6" s="43"/>
      <c r="D6" s="43"/>
      <c r="E6" s="43"/>
      <c r="F6" s="43"/>
      <c r="G6" s="43"/>
    </row>
    <row r="7" spans="2:6" ht="20.25">
      <c r="B7" s="820"/>
      <c r="C7" s="821"/>
      <c r="D7" s="808" t="s">
        <v>894</v>
      </c>
      <c r="E7" s="822"/>
      <c r="F7" s="526"/>
    </row>
    <row r="8" spans="1:7" ht="12.75">
      <c r="A8" s="1104" t="s">
        <v>1269</v>
      </c>
      <c r="B8" s="1106" t="s">
        <v>1270</v>
      </c>
      <c r="C8" s="1107"/>
      <c r="D8" s="1107"/>
      <c r="E8" s="1108"/>
      <c r="F8" s="1104" t="s">
        <v>1271</v>
      </c>
      <c r="G8" s="296" t="s">
        <v>1283</v>
      </c>
    </row>
    <row r="9" spans="1:7" ht="12.75">
      <c r="A9" s="1105"/>
      <c r="B9" s="1109"/>
      <c r="C9" s="1110"/>
      <c r="D9" s="1110"/>
      <c r="E9" s="1111"/>
      <c r="F9" s="1105"/>
      <c r="G9" s="342" t="s">
        <v>1686</v>
      </c>
    </row>
    <row r="10" spans="1:7" ht="12.75">
      <c r="A10" s="331">
        <v>821</v>
      </c>
      <c r="B10" s="300" t="s">
        <v>1273</v>
      </c>
      <c r="C10" s="297"/>
      <c r="D10" s="297"/>
      <c r="E10" s="312"/>
      <c r="F10" s="313">
        <v>15</v>
      </c>
      <c r="G10" s="991">
        <v>17.629411764705882</v>
      </c>
    </row>
    <row r="11" spans="1:7" ht="14.25">
      <c r="A11" s="331">
        <v>821</v>
      </c>
      <c r="B11" s="303" t="s">
        <v>1290</v>
      </c>
      <c r="C11" s="43"/>
      <c r="D11" s="43"/>
      <c r="E11" s="81"/>
      <c r="F11" s="331">
        <v>20</v>
      </c>
      <c r="G11" s="991">
        <v>20.01176470588235</v>
      </c>
    </row>
    <row r="12" spans="1:7" ht="12.75">
      <c r="A12" s="331">
        <v>821</v>
      </c>
      <c r="B12" s="71"/>
      <c r="C12" s="43"/>
      <c r="D12" s="43"/>
      <c r="E12" s="81"/>
      <c r="F12" s="331">
        <v>25</v>
      </c>
      <c r="G12" s="991">
        <v>22.155882352941173</v>
      </c>
    </row>
    <row r="13" spans="1:7" ht="12.75">
      <c r="A13" s="331">
        <v>821</v>
      </c>
      <c r="B13" s="71"/>
      <c r="C13" s="43"/>
      <c r="D13" s="43"/>
      <c r="E13" s="81"/>
      <c r="F13" s="331">
        <v>32</v>
      </c>
      <c r="G13" s="991">
        <v>26.68235294117647</v>
      </c>
    </row>
    <row r="14" spans="1:7" ht="12.75">
      <c r="A14" s="331">
        <v>821</v>
      </c>
      <c r="B14" s="71"/>
      <c r="C14" s="43"/>
      <c r="D14" s="43"/>
      <c r="E14" s="81"/>
      <c r="F14" s="331">
        <v>40</v>
      </c>
      <c r="G14" s="991">
        <v>34.30588235294118</v>
      </c>
    </row>
    <row r="15" spans="1:7" ht="12.75">
      <c r="A15" s="331">
        <v>821</v>
      </c>
      <c r="B15" s="71"/>
      <c r="C15" s="43"/>
      <c r="D15" s="43"/>
      <c r="E15" s="81"/>
      <c r="F15" s="331">
        <v>50</v>
      </c>
      <c r="G15" s="991">
        <v>39.30882352941177</v>
      </c>
    </row>
    <row r="16" spans="1:7" ht="12.75">
      <c r="A16" s="331">
        <v>821</v>
      </c>
      <c r="B16" s="71"/>
      <c r="C16" s="43"/>
      <c r="D16" s="43"/>
      <c r="E16" s="81"/>
      <c r="F16" s="331">
        <v>65</v>
      </c>
      <c r="G16" s="991">
        <v>59.55882352941177</v>
      </c>
    </row>
    <row r="17" spans="1:7" ht="12.75">
      <c r="A17" s="331">
        <v>821</v>
      </c>
      <c r="B17" s="71"/>
      <c r="C17" s="43"/>
      <c r="D17" s="43"/>
      <c r="E17" s="81"/>
      <c r="F17" s="331">
        <v>80</v>
      </c>
      <c r="G17" s="991">
        <v>75.75882352941179</v>
      </c>
    </row>
    <row r="18" spans="1:7" ht="12.75">
      <c r="A18" s="331">
        <v>821</v>
      </c>
      <c r="B18" s="71"/>
      <c r="C18" s="43"/>
      <c r="D18" s="43"/>
      <c r="E18" s="81"/>
      <c r="F18" s="331">
        <v>100</v>
      </c>
      <c r="G18" s="991">
        <v>106.49117647058821</v>
      </c>
    </row>
    <row r="19" spans="1:7" ht="12.75">
      <c r="A19" s="331">
        <v>821</v>
      </c>
      <c r="B19" s="71"/>
      <c r="C19" s="43"/>
      <c r="D19" s="43"/>
      <c r="E19" s="81"/>
      <c r="F19" s="331">
        <v>125</v>
      </c>
      <c r="G19" s="991">
        <v>161.52352941176474</v>
      </c>
    </row>
    <row r="20" spans="1:7" ht="12.75">
      <c r="A20" s="331">
        <v>821</v>
      </c>
      <c r="B20" s="71"/>
      <c r="C20" s="43"/>
      <c r="D20" s="43"/>
      <c r="E20" s="81"/>
      <c r="F20" s="331">
        <v>150</v>
      </c>
      <c r="G20" s="991">
        <v>217.50882352941179</v>
      </c>
    </row>
    <row r="21" spans="1:7" ht="12.75">
      <c r="A21" s="331">
        <v>821</v>
      </c>
      <c r="B21" s="71"/>
      <c r="C21" s="43"/>
      <c r="D21" s="43"/>
      <c r="E21" s="81"/>
      <c r="F21" s="331">
        <v>200</v>
      </c>
      <c r="G21" s="991">
        <v>385.4647058823529</v>
      </c>
    </row>
    <row r="22" spans="1:7" ht="12.75">
      <c r="A22" s="331">
        <v>821</v>
      </c>
      <c r="B22" s="71"/>
      <c r="C22" s="43"/>
      <c r="D22" s="43"/>
      <c r="E22" s="81"/>
      <c r="F22" s="331">
        <v>250</v>
      </c>
      <c r="G22" s="991">
        <v>838.8264705882352</v>
      </c>
    </row>
    <row r="23" spans="1:7" ht="12.75">
      <c r="A23" s="331">
        <v>821</v>
      </c>
      <c r="B23" s="71"/>
      <c r="C23" s="43"/>
      <c r="D23" s="43"/>
      <c r="E23" s="81"/>
      <c r="F23" s="331">
        <v>300</v>
      </c>
      <c r="G23" s="991">
        <v>1422.2647058823527</v>
      </c>
    </row>
    <row r="24" spans="1:7" ht="12.75">
      <c r="A24" s="46">
        <v>287</v>
      </c>
      <c r="B24" s="300" t="s">
        <v>1279</v>
      </c>
      <c r="C24" s="42"/>
      <c r="D24" s="42"/>
      <c r="E24" s="301"/>
      <c r="F24" s="331">
        <v>15</v>
      </c>
      <c r="G24" s="991">
        <v>25.769117647058824</v>
      </c>
    </row>
    <row r="25" spans="1:7" ht="14.25">
      <c r="A25" s="46">
        <v>287</v>
      </c>
      <c r="B25" s="303" t="s">
        <v>1290</v>
      </c>
      <c r="C25" s="43"/>
      <c r="D25" s="43"/>
      <c r="E25" s="81"/>
      <c r="F25" s="331">
        <v>20</v>
      </c>
      <c r="G25" s="991">
        <v>28.27058823529412</v>
      </c>
    </row>
    <row r="26" spans="1:7" ht="12.75">
      <c r="A26" s="46">
        <v>287</v>
      </c>
      <c r="B26" s="71"/>
      <c r="C26" s="43"/>
      <c r="D26" s="43"/>
      <c r="E26" s="81"/>
      <c r="F26" s="331">
        <v>25</v>
      </c>
      <c r="G26" s="991">
        <v>33.525</v>
      </c>
    </row>
    <row r="27" spans="1:7" ht="12.75">
      <c r="A27" s="46">
        <v>287</v>
      </c>
      <c r="B27" s="71"/>
      <c r="C27" s="43"/>
      <c r="D27" s="43"/>
      <c r="E27" s="81"/>
      <c r="F27" s="331">
        <v>32</v>
      </c>
      <c r="G27" s="991">
        <v>41.029411764705884</v>
      </c>
    </row>
    <row r="28" spans="1:7" ht="12.75">
      <c r="A28" s="46">
        <v>287</v>
      </c>
      <c r="B28" s="71"/>
      <c r="C28" s="43"/>
      <c r="D28" s="43"/>
      <c r="E28" s="81"/>
      <c r="F28" s="331">
        <v>40</v>
      </c>
      <c r="G28" s="991">
        <v>43.78235294117647</v>
      </c>
    </row>
    <row r="29" spans="1:7" ht="12.75">
      <c r="A29" s="46">
        <v>287</v>
      </c>
      <c r="B29" s="71"/>
      <c r="C29" s="43"/>
      <c r="D29" s="43"/>
      <c r="E29" s="81"/>
      <c r="F29" s="331">
        <v>50</v>
      </c>
      <c r="G29" s="991">
        <v>54.026470588235306</v>
      </c>
    </row>
    <row r="30" spans="1:7" ht="12.75">
      <c r="A30" s="46">
        <v>287</v>
      </c>
      <c r="B30" s="71"/>
      <c r="C30" s="43"/>
      <c r="D30" s="43"/>
      <c r="E30" s="81"/>
      <c r="F30" s="331">
        <v>65</v>
      </c>
      <c r="G30" s="991">
        <v>91.05882352941175</v>
      </c>
    </row>
    <row r="31" spans="1:7" ht="12.75">
      <c r="A31" s="46">
        <v>287</v>
      </c>
      <c r="B31" s="71"/>
      <c r="C31" s="43"/>
      <c r="D31" s="43"/>
      <c r="E31" s="81"/>
      <c r="F31" s="331">
        <v>80</v>
      </c>
      <c r="G31" s="991">
        <v>117.31764705882352</v>
      </c>
    </row>
    <row r="32" spans="1:7" ht="12.75">
      <c r="A32" s="46">
        <v>287</v>
      </c>
      <c r="B32" s="71"/>
      <c r="C32" s="43"/>
      <c r="D32" s="43"/>
      <c r="E32" s="81"/>
      <c r="F32" s="331">
        <v>100</v>
      </c>
      <c r="G32" s="991">
        <v>173.1044117647059</v>
      </c>
    </row>
    <row r="33" spans="1:7" ht="12.75">
      <c r="A33" s="46">
        <v>287</v>
      </c>
      <c r="B33" s="71"/>
      <c r="C33" s="43"/>
      <c r="D33" s="43"/>
      <c r="E33" s="81"/>
      <c r="F33" s="331">
        <v>125</v>
      </c>
      <c r="G33" s="991">
        <v>240.64411764705883</v>
      </c>
    </row>
    <row r="34" spans="1:7" ht="12.75">
      <c r="A34" s="46">
        <v>287</v>
      </c>
      <c r="B34" s="71"/>
      <c r="C34" s="43"/>
      <c r="D34" s="43"/>
      <c r="E34" s="81"/>
      <c r="F34" s="331">
        <v>150</v>
      </c>
      <c r="G34" s="991">
        <v>299.17058823529413</v>
      </c>
    </row>
    <row r="35" spans="1:7" ht="12.75">
      <c r="A35" s="46">
        <v>287</v>
      </c>
      <c r="B35" s="71"/>
      <c r="C35" s="43"/>
      <c r="D35" s="43"/>
      <c r="E35" s="81"/>
      <c r="F35" s="331">
        <v>200</v>
      </c>
      <c r="G35" s="991">
        <v>735.4323529411765</v>
      </c>
    </row>
    <row r="36" spans="1:7" ht="12.75">
      <c r="A36" s="46">
        <v>287</v>
      </c>
      <c r="B36" s="71"/>
      <c r="C36" s="43"/>
      <c r="D36" s="43"/>
      <c r="E36" s="81"/>
      <c r="F36" s="331">
        <v>250</v>
      </c>
      <c r="G36" s="991">
        <v>1131.4191176470586</v>
      </c>
    </row>
    <row r="37" spans="1:7" ht="12.75">
      <c r="A37" s="46">
        <v>287</v>
      </c>
      <c r="B37" s="71"/>
      <c r="C37" s="43"/>
      <c r="D37" s="43"/>
      <c r="E37" s="81"/>
      <c r="F37" s="331">
        <v>300</v>
      </c>
      <c r="G37" s="991">
        <v>1896.1147058823526</v>
      </c>
    </row>
    <row r="38" spans="1:7" ht="12.75">
      <c r="A38" s="46">
        <v>215</v>
      </c>
      <c r="B38" s="300" t="s">
        <v>1350</v>
      </c>
      <c r="C38" s="42"/>
      <c r="D38" s="42"/>
      <c r="E38" s="301"/>
      <c r="F38" s="331">
        <v>15</v>
      </c>
      <c r="G38" s="991">
        <v>29.885294117647057</v>
      </c>
    </row>
    <row r="39" spans="1:7" ht="14.25">
      <c r="A39" s="46">
        <v>215</v>
      </c>
      <c r="B39" s="303" t="s">
        <v>1290</v>
      </c>
      <c r="C39" s="43"/>
      <c r="D39" s="43"/>
      <c r="E39" s="81"/>
      <c r="F39" s="331">
        <v>20</v>
      </c>
      <c r="G39" s="991">
        <v>32.66470588235294</v>
      </c>
    </row>
    <row r="40" spans="1:7" ht="12.75">
      <c r="A40" s="46">
        <v>215</v>
      </c>
      <c r="B40" s="71"/>
      <c r="C40" s="43"/>
      <c r="D40" s="43"/>
      <c r="E40" s="81"/>
      <c r="F40" s="331">
        <v>25</v>
      </c>
      <c r="G40" s="991">
        <v>38.911764705882355</v>
      </c>
    </row>
    <row r="41" spans="1:7" ht="12.75">
      <c r="A41" s="46">
        <v>215</v>
      </c>
      <c r="B41" s="71"/>
      <c r="C41" s="43"/>
      <c r="D41" s="43"/>
      <c r="E41" s="81"/>
      <c r="F41" s="331">
        <v>32</v>
      </c>
      <c r="G41" s="991">
        <v>47.951470588235296</v>
      </c>
    </row>
    <row r="42" spans="1:7" ht="12.75">
      <c r="A42" s="46">
        <v>215</v>
      </c>
      <c r="B42" s="71"/>
      <c r="C42" s="43"/>
      <c r="D42" s="43"/>
      <c r="E42" s="81"/>
      <c r="F42" s="331">
        <v>40</v>
      </c>
      <c r="G42" s="991">
        <v>50.73088235294118</v>
      </c>
    </row>
    <row r="43" spans="1:7" ht="12.75">
      <c r="A43" s="46">
        <v>215</v>
      </c>
      <c r="B43" s="71"/>
      <c r="C43" s="43"/>
      <c r="D43" s="43"/>
      <c r="E43" s="81"/>
      <c r="F43" s="331">
        <v>50</v>
      </c>
      <c r="G43" s="991">
        <v>62.775</v>
      </c>
    </row>
    <row r="44" spans="1:7" ht="12.75">
      <c r="A44" s="46">
        <v>215</v>
      </c>
      <c r="B44" s="71"/>
      <c r="C44" s="43"/>
      <c r="D44" s="43"/>
      <c r="E44" s="81"/>
      <c r="F44" s="331">
        <v>65</v>
      </c>
      <c r="G44" s="991">
        <v>96.59117647058825</v>
      </c>
    </row>
    <row r="45" spans="1:7" ht="12.75">
      <c r="A45" s="46">
        <v>215</v>
      </c>
      <c r="B45" s="71"/>
      <c r="C45" s="43"/>
      <c r="D45" s="43"/>
      <c r="E45" s="81"/>
      <c r="F45" s="331">
        <v>80</v>
      </c>
      <c r="G45" s="991">
        <v>124.61029411764709</v>
      </c>
    </row>
    <row r="46" spans="1:7" ht="12.75">
      <c r="A46" s="46">
        <v>215</v>
      </c>
      <c r="B46" s="71"/>
      <c r="C46" s="43"/>
      <c r="D46" s="43"/>
      <c r="E46" s="81"/>
      <c r="F46" s="331">
        <v>100</v>
      </c>
      <c r="G46" s="991">
        <v>184.1426470588235</v>
      </c>
    </row>
    <row r="47" spans="1:7" ht="12.75">
      <c r="A47" s="46">
        <v>215</v>
      </c>
      <c r="B47" s="71"/>
      <c r="C47" s="43"/>
      <c r="D47" s="43"/>
      <c r="E47" s="81"/>
      <c r="F47" s="331">
        <v>125</v>
      </c>
      <c r="G47" s="991">
        <v>255.7058823529412</v>
      </c>
    </row>
    <row r="48" spans="1:7" ht="12.75">
      <c r="A48" s="46">
        <v>215</v>
      </c>
      <c r="B48" s="71"/>
      <c r="C48" s="43"/>
      <c r="D48" s="43"/>
      <c r="E48" s="81"/>
      <c r="F48" s="331">
        <v>150</v>
      </c>
      <c r="G48" s="991">
        <v>333.3044117647059</v>
      </c>
    </row>
    <row r="49" spans="1:7" ht="12.75">
      <c r="A49" s="46">
        <v>215</v>
      </c>
      <c r="B49" s="304"/>
      <c r="C49" s="43"/>
      <c r="D49" s="43"/>
      <c r="E49" s="81"/>
      <c r="F49" s="331">
        <v>200</v>
      </c>
      <c r="G49" s="991">
        <v>804.4147058823529</v>
      </c>
    </row>
    <row r="50" spans="1:7" ht="12.75">
      <c r="A50" s="46">
        <v>215</v>
      </c>
      <c r="B50" s="303"/>
      <c r="C50" s="43"/>
      <c r="D50" s="43"/>
      <c r="E50" s="81"/>
      <c r="F50" s="331">
        <v>250</v>
      </c>
      <c r="G50" s="991">
        <v>1203.0220588235295</v>
      </c>
    </row>
    <row r="51" spans="1:7" ht="12.75">
      <c r="A51" s="46">
        <v>215</v>
      </c>
      <c r="B51" s="304"/>
      <c r="C51" s="43"/>
      <c r="D51" s="43"/>
      <c r="E51" s="81"/>
      <c r="F51" s="331">
        <v>300</v>
      </c>
      <c r="G51" s="991">
        <v>2016.2382352941177</v>
      </c>
    </row>
    <row r="52" spans="1:7" ht="12.75">
      <c r="A52" s="46" t="s">
        <v>1349</v>
      </c>
      <c r="B52" s="300" t="s">
        <v>1350</v>
      </c>
      <c r="C52" s="42"/>
      <c r="D52" s="42"/>
      <c r="E52" s="301"/>
      <c r="F52" s="313">
        <v>15</v>
      </c>
      <c r="G52" s="991">
        <v>55.28382352941177</v>
      </c>
    </row>
    <row r="53" spans="1:7" ht="14.25">
      <c r="A53" s="46" t="s">
        <v>1349</v>
      </c>
      <c r="B53" s="303" t="s">
        <v>1290</v>
      </c>
      <c r="C53" s="43"/>
      <c r="D53" s="43"/>
      <c r="E53" s="81"/>
      <c r="F53" s="331">
        <v>20</v>
      </c>
      <c r="G53" s="991">
        <v>56.77941176470588</v>
      </c>
    </row>
    <row r="54" spans="1:7" ht="12.75">
      <c r="A54" s="46" t="s">
        <v>1349</v>
      </c>
      <c r="B54" s="71"/>
      <c r="C54" s="43"/>
      <c r="D54" s="43"/>
      <c r="E54" s="81"/>
      <c r="F54" s="331">
        <v>25</v>
      </c>
      <c r="G54" s="991">
        <v>63.794117647058826</v>
      </c>
    </row>
    <row r="55" spans="1:7" ht="12.75">
      <c r="A55" s="46" t="s">
        <v>1349</v>
      </c>
      <c r="B55" s="71"/>
      <c r="C55" s="43"/>
      <c r="D55" s="43"/>
      <c r="E55" s="81"/>
      <c r="F55" s="331">
        <v>32</v>
      </c>
      <c r="G55" s="991">
        <v>77.04264705882353</v>
      </c>
    </row>
    <row r="56" spans="1:7" ht="12.75">
      <c r="A56" s="46" t="s">
        <v>1349</v>
      </c>
      <c r="B56" s="71"/>
      <c r="C56" s="43"/>
      <c r="D56" s="43"/>
      <c r="E56" s="81"/>
      <c r="F56" s="331">
        <v>40</v>
      </c>
      <c r="G56" s="991">
        <v>87.3</v>
      </c>
    </row>
    <row r="57" spans="1:7" ht="12.75">
      <c r="A57" s="46" t="s">
        <v>1349</v>
      </c>
      <c r="B57" s="71"/>
      <c r="C57" s="43"/>
      <c r="D57" s="43"/>
      <c r="E57" s="81"/>
      <c r="F57" s="331">
        <v>50</v>
      </c>
      <c r="G57" s="991">
        <v>99.55588235294118</v>
      </c>
    </row>
    <row r="58" spans="1:7" ht="12.75">
      <c r="A58" s="46" t="s">
        <v>1349</v>
      </c>
      <c r="B58" s="71"/>
      <c r="C58" s="43"/>
      <c r="D58" s="43"/>
      <c r="E58" s="81"/>
      <c r="F58" s="331">
        <v>65</v>
      </c>
      <c r="G58" s="991">
        <v>140.58529411764707</v>
      </c>
    </row>
    <row r="59" spans="1:7" ht="12.75">
      <c r="A59" s="46" t="s">
        <v>1349</v>
      </c>
      <c r="B59" s="71"/>
      <c r="C59" s="43"/>
      <c r="D59" s="43"/>
      <c r="E59" s="81"/>
      <c r="F59" s="331">
        <v>80</v>
      </c>
      <c r="G59" s="991">
        <v>189.60882352941175</v>
      </c>
    </row>
    <row r="60" spans="1:7" ht="12.75">
      <c r="A60" s="46" t="s">
        <v>1349</v>
      </c>
      <c r="B60" s="71"/>
      <c r="C60" s="43"/>
      <c r="D60" s="43"/>
      <c r="E60" s="81"/>
      <c r="F60" s="331">
        <v>100</v>
      </c>
      <c r="G60" s="991">
        <v>268.1602941176471</v>
      </c>
    </row>
    <row r="61" spans="1:7" ht="12.75">
      <c r="A61" s="46" t="s">
        <v>1349</v>
      </c>
      <c r="B61" s="71"/>
      <c r="C61" s="43"/>
      <c r="D61" s="43"/>
      <c r="E61" s="81"/>
      <c r="F61" s="331">
        <v>125</v>
      </c>
      <c r="G61" s="991">
        <v>367.71617647058827</v>
      </c>
    </row>
    <row r="62" spans="1:7" ht="12.75">
      <c r="A62" s="46" t="s">
        <v>1349</v>
      </c>
      <c r="B62" s="71"/>
      <c r="C62" s="43"/>
      <c r="D62" s="43"/>
      <c r="E62" s="81"/>
      <c r="F62" s="331">
        <v>150</v>
      </c>
      <c r="G62" s="991">
        <v>459.02647058823527</v>
      </c>
    </row>
    <row r="63" spans="1:7" ht="12.75">
      <c r="A63" s="46" t="s">
        <v>1349</v>
      </c>
      <c r="B63" s="82"/>
      <c r="C63" s="47"/>
      <c r="D63" s="47"/>
      <c r="E63" s="83"/>
      <c r="F63" s="331">
        <v>200</v>
      </c>
      <c r="G63" s="991">
        <v>1079.6294117647058</v>
      </c>
    </row>
    <row r="65" spans="1:7" ht="15" customHeight="1" thickBot="1">
      <c r="A65" s="1095" t="s">
        <v>1579</v>
      </c>
      <c r="B65" s="1095"/>
      <c r="C65" s="1095"/>
      <c r="D65" s="1095"/>
      <c r="E65" s="1095"/>
      <c r="F65" s="1095"/>
      <c r="G65" s="1095"/>
    </row>
    <row r="66" spans="2:7" ht="13.5" thickTop="1">
      <c r="B66" s="823"/>
      <c r="C66" s="150"/>
      <c r="D66" s="150"/>
      <c r="E66" s="150"/>
      <c r="F66" s="150"/>
      <c r="G66" s="823"/>
    </row>
    <row r="67" ht="12.75">
      <c r="E67" s="558"/>
    </row>
    <row r="68" spans="4:6" ht="12.75">
      <c r="D68" s="1103" t="s">
        <v>1050</v>
      </c>
      <c r="E68" s="1103"/>
      <c r="F68" s="1103"/>
    </row>
    <row r="69" spans="2:7" ht="12.75">
      <c r="B69" s="824"/>
      <c r="C69" s="824"/>
      <c r="D69" s="824"/>
      <c r="E69" s="824"/>
      <c r="F69" s="824"/>
      <c r="G69" s="824"/>
    </row>
    <row r="70" spans="2:7" ht="12.75">
      <c r="B70" s="824"/>
      <c r="C70" s="824"/>
      <c r="D70" s="824"/>
      <c r="E70" s="824"/>
      <c r="F70" s="824"/>
      <c r="G70" s="824"/>
    </row>
  </sheetData>
  <sheetProtection/>
  <mergeCells count="5">
    <mergeCell ref="A65:G65"/>
    <mergeCell ref="D68:F68"/>
    <mergeCell ref="A8:A9"/>
    <mergeCell ref="B8:E9"/>
    <mergeCell ref="F8:F9"/>
  </mergeCells>
  <hyperlinks>
    <hyperlink ref="D68:F68" location="содержание!A1" display="Вернуться в содержание."/>
  </hyperlink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42"/>
  <sheetViews>
    <sheetView zoomScalePageLayoutView="0" workbookViewId="0" topLeftCell="A1">
      <selection activeCell="A1" sqref="A1"/>
    </sheetView>
  </sheetViews>
  <sheetFormatPr defaultColWidth="9.00390625" defaultRowHeight="12.75"/>
  <cols>
    <col min="4" max="4" width="14.00390625" style="0" customWidth="1"/>
    <col min="5" max="5" width="15.00390625" style="0" customWidth="1"/>
    <col min="6" max="6" width="12.125" style="0" customWidth="1"/>
    <col min="7" max="7" width="12.875" style="1" customWidth="1"/>
  </cols>
  <sheetData>
    <row r="1" spans="1:16" ht="13.5" thickBot="1">
      <c r="A1" s="531"/>
      <c r="B1" s="531"/>
      <c r="C1" s="531"/>
      <c r="D1" s="531"/>
      <c r="E1" s="531"/>
      <c r="F1" s="531"/>
      <c r="G1" s="531"/>
      <c r="H1" s="6"/>
      <c r="I1" s="6"/>
      <c r="J1" s="6"/>
      <c r="K1" s="6"/>
      <c r="L1" s="6"/>
      <c r="M1" s="6"/>
      <c r="N1" s="6"/>
      <c r="O1" s="6"/>
      <c r="P1" s="6"/>
    </row>
    <row r="2" spans="1:16" ht="13.5" thickTop="1">
      <c r="A2" s="6"/>
      <c r="B2" s="6"/>
      <c r="C2" s="6"/>
      <c r="D2" s="57"/>
      <c r="E2" s="111" t="s">
        <v>1615</v>
      </c>
      <c r="F2" s="64"/>
      <c r="G2" s="64"/>
      <c r="H2" s="6"/>
      <c r="I2" s="6"/>
      <c r="J2" s="6"/>
      <c r="K2" s="6"/>
      <c r="L2" s="6"/>
      <c r="M2" s="6"/>
      <c r="N2" s="6"/>
      <c r="O2" s="6"/>
      <c r="P2" s="6"/>
    </row>
    <row r="3" spans="1:16" ht="12.75">
      <c r="A3" s="6"/>
      <c r="B3" s="6"/>
      <c r="C3" s="6"/>
      <c r="D3" s="57"/>
      <c r="E3" s="111" t="s">
        <v>1588</v>
      </c>
      <c r="F3" s="64"/>
      <c r="G3" s="64"/>
      <c r="H3" s="6"/>
      <c r="I3" s="6"/>
      <c r="J3" s="6"/>
      <c r="K3" s="6"/>
      <c r="L3" s="6"/>
      <c r="M3" s="6"/>
      <c r="N3" s="6"/>
      <c r="O3" s="6"/>
      <c r="P3" s="6"/>
    </row>
    <row r="4" spans="1:16" ht="12.75">
      <c r="A4" s="6"/>
      <c r="B4" s="6"/>
      <c r="C4" s="6"/>
      <c r="D4" s="57"/>
      <c r="E4" s="111" t="s">
        <v>1835</v>
      </c>
      <c r="F4" s="64"/>
      <c r="G4" s="64"/>
      <c r="H4" s="6"/>
      <c r="I4" s="6"/>
      <c r="J4" s="6"/>
      <c r="K4" s="6"/>
      <c r="L4" s="6"/>
      <c r="M4" s="6"/>
      <c r="N4" s="6"/>
      <c r="O4" s="6"/>
      <c r="P4" s="6"/>
    </row>
    <row r="5" spans="1:16" ht="13.5" thickBot="1">
      <c r="A5" s="531"/>
      <c r="B5" s="531"/>
      <c r="C5" s="531"/>
      <c r="D5" s="568"/>
      <c r="E5" s="799" t="s">
        <v>1590</v>
      </c>
      <c r="F5" s="568"/>
      <c r="G5" s="534"/>
      <c r="H5" s="6"/>
      <c r="I5" s="6"/>
      <c r="J5" s="6"/>
      <c r="K5" s="6"/>
      <c r="L5" s="6"/>
      <c r="M5" s="6"/>
      <c r="N5" s="6"/>
      <c r="O5" s="6"/>
      <c r="P5" s="6"/>
    </row>
    <row r="6" spans="1:16" ht="13.5" thickTop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0.25">
      <c r="A7" s="25"/>
      <c r="B7" s="22"/>
      <c r="C7" s="570" t="s">
        <v>895</v>
      </c>
      <c r="D7" s="22"/>
      <c r="E7" s="25"/>
      <c r="F7" s="25"/>
      <c r="G7" s="29"/>
      <c r="H7" s="6"/>
      <c r="I7" s="6"/>
      <c r="J7" s="6"/>
      <c r="K7" s="6"/>
      <c r="L7" s="6"/>
      <c r="M7" s="6"/>
      <c r="N7" s="6"/>
      <c r="O7" s="6"/>
      <c r="P7" s="6"/>
    </row>
    <row r="8" spans="1:16" ht="12.75">
      <c r="A8" s="78" t="s">
        <v>1269</v>
      </c>
      <c r="B8" s="23" t="s">
        <v>1341</v>
      </c>
      <c r="C8" s="16"/>
      <c r="D8" s="16"/>
      <c r="E8" s="312"/>
      <c r="F8" s="30" t="s">
        <v>1271</v>
      </c>
      <c r="G8" s="8" t="s">
        <v>1576</v>
      </c>
      <c r="H8" s="6"/>
      <c r="I8" s="6"/>
      <c r="J8" s="6"/>
      <c r="K8" s="6"/>
      <c r="L8" s="6"/>
      <c r="M8" s="6"/>
      <c r="N8" s="6"/>
      <c r="O8" s="6"/>
      <c r="P8" s="6"/>
    </row>
    <row r="9" spans="1:16" ht="12.75">
      <c r="A9" s="56"/>
      <c r="B9" s="21"/>
      <c r="C9" s="5"/>
      <c r="D9" s="5"/>
      <c r="E9" s="315"/>
      <c r="F9" s="4"/>
      <c r="G9" s="75" t="s">
        <v>1336</v>
      </c>
      <c r="H9" s="6"/>
      <c r="I9" s="6"/>
      <c r="J9" s="6"/>
      <c r="K9" s="6"/>
      <c r="L9" s="6"/>
      <c r="M9" s="6"/>
      <c r="N9" s="6"/>
      <c r="O9" s="6"/>
      <c r="P9" s="6"/>
    </row>
    <row r="10" spans="1:16" ht="12.75">
      <c r="A10" s="65" t="s">
        <v>1355</v>
      </c>
      <c r="B10" s="40" t="s">
        <v>1294</v>
      </c>
      <c r="C10" s="51"/>
      <c r="D10" s="60"/>
      <c r="E10" s="342"/>
      <c r="F10" s="13">
        <v>15</v>
      </c>
      <c r="G10" s="340">
        <v>3.34</v>
      </c>
      <c r="H10" s="6"/>
      <c r="I10" s="6"/>
      <c r="J10" s="6"/>
      <c r="K10" s="6"/>
      <c r="L10" s="6"/>
      <c r="M10" s="6"/>
      <c r="N10" s="6"/>
      <c r="O10" s="6"/>
      <c r="P10" s="6"/>
    </row>
    <row r="11" spans="1:16" ht="14.25">
      <c r="A11" s="65" t="s">
        <v>1355</v>
      </c>
      <c r="B11" s="34" t="s">
        <v>1342</v>
      </c>
      <c r="C11" s="51"/>
      <c r="D11" s="60"/>
      <c r="E11" s="342"/>
      <c r="F11" s="13">
        <v>20</v>
      </c>
      <c r="G11" s="340">
        <v>4.73</v>
      </c>
      <c r="H11" s="6"/>
      <c r="I11" s="6"/>
      <c r="J11" s="6"/>
      <c r="K11" s="6"/>
      <c r="L11" s="6"/>
      <c r="M11" s="6"/>
      <c r="N11" s="6"/>
      <c r="O11" s="6"/>
      <c r="P11" s="6"/>
    </row>
    <row r="12" spans="1:16" ht="12.75">
      <c r="A12" s="65" t="s">
        <v>1355</v>
      </c>
      <c r="B12" s="6"/>
      <c r="C12" s="53"/>
      <c r="D12" s="10"/>
      <c r="E12" s="342"/>
      <c r="F12" s="13">
        <v>25</v>
      </c>
      <c r="G12" s="340">
        <v>7.46</v>
      </c>
      <c r="H12" s="6"/>
      <c r="I12" s="6"/>
      <c r="J12" s="6"/>
      <c r="K12" s="6"/>
      <c r="L12" s="6"/>
      <c r="M12" s="6"/>
      <c r="N12" s="6"/>
      <c r="O12" s="6"/>
      <c r="P12" s="6"/>
    </row>
    <row r="13" spans="1:16" ht="12.75">
      <c r="A13" s="65" t="s">
        <v>1355</v>
      </c>
      <c r="B13" s="27"/>
      <c r="C13" s="6"/>
      <c r="D13" s="10"/>
      <c r="E13" s="342"/>
      <c r="F13" s="13">
        <v>32</v>
      </c>
      <c r="G13" s="340">
        <v>11.21</v>
      </c>
      <c r="H13" s="6"/>
      <c r="I13" s="6"/>
      <c r="J13" s="6"/>
      <c r="K13" s="6"/>
      <c r="L13" s="6"/>
      <c r="M13" s="6"/>
      <c r="N13" s="6"/>
      <c r="O13" s="6"/>
      <c r="P13" s="6"/>
    </row>
    <row r="14" spans="1:16" ht="12.75">
      <c r="A14" s="65" t="s">
        <v>1355</v>
      </c>
      <c r="B14" s="27"/>
      <c r="C14" s="6"/>
      <c r="D14" s="10"/>
      <c r="E14" s="342"/>
      <c r="F14" s="13">
        <v>40</v>
      </c>
      <c r="G14" s="340">
        <v>18.34</v>
      </c>
      <c r="H14" s="6"/>
      <c r="I14" s="6"/>
      <c r="J14" s="6"/>
      <c r="K14" s="6"/>
      <c r="L14" s="6"/>
      <c r="M14" s="6"/>
      <c r="N14" s="6"/>
      <c r="O14" s="6"/>
      <c r="P14" s="6"/>
    </row>
    <row r="15" spans="1:16" ht="12.75">
      <c r="A15" s="65" t="s">
        <v>1355</v>
      </c>
      <c r="B15" s="27"/>
      <c r="C15" s="6"/>
      <c r="D15" s="10"/>
      <c r="E15" s="342"/>
      <c r="F15" s="13">
        <v>50</v>
      </c>
      <c r="G15" s="340">
        <v>29.03</v>
      </c>
      <c r="H15" s="6"/>
      <c r="I15" s="6"/>
      <c r="J15" s="6"/>
      <c r="K15" s="6"/>
      <c r="L15" s="6"/>
      <c r="M15" s="6"/>
      <c r="N15" s="6"/>
      <c r="O15" s="6"/>
      <c r="P15" s="6"/>
    </row>
    <row r="16" spans="1:16" ht="12.75">
      <c r="A16" s="65" t="s">
        <v>1355</v>
      </c>
      <c r="B16" s="27"/>
      <c r="C16" s="6"/>
      <c r="D16" s="10"/>
      <c r="E16" s="342"/>
      <c r="F16" s="13">
        <v>65</v>
      </c>
      <c r="G16" s="340">
        <v>70.48</v>
      </c>
      <c r="H16" s="6"/>
      <c r="I16" s="6"/>
      <c r="J16" s="6"/>
      <c r="K16" s="6"/>
      <c r="L16" s="6"/>
      <c r="M16" s="6"/>
      <c r="N16" s="6"/>
      <c r="O16" s="6"/>
      <c r="P16" s="6"/>
    </row>
    <row r="17" spans="1:16" ht="12.75">
      <c r="A17" s="65" t="s">
        <v>1355</v>
      </c>
      <c r="B17" s="27"/>
      <c r="C17" s="6"/>
      <c r="D17" s="10"/>
      <c r="E17" s="72"/>
      <c r="F17" s="13">
        <v>80</v>
      </c>
      <c r="G17" s="340">
        <v>101.74</v>
      </c>
      <c r="H17" s="6"/>
      <c r="I17" s="6"/>
      <c r="J17" s="6"/>
      <c r="K17" s="6"/>
      <c r="L17" s="6"/>
      <c r="M17" s="6"/>
      <c r="N17" s="6"/>
      <c r="O17" s="6"/>
      <c r="P17" s="6"/>
    </row>
    <row r="18" spans="1:16" ht="12.75">
      <c r="A18" s="67" t="s">
        <v>1356</v>
      </c>
      <c r="B18" s="39" t="s">
        <v>1302</v>
      </c>
      <c r="C18" s="50"/>
      <c r="D18" s="59"/>
      <c r="E18" s="342"/>
      <c r="F18" s="13">
        <v>15</v>
      </c>
      <c r="G18" s="340">
        <v>3.65</v>
      </c>
      <c r="H18" s="6"/>
      <c r="I18" s="6"/>
      <c r="J18" s="6"/>
      <c r="K18" s="6"/>
      <c r="L18" s="6"/>
      <c r="M18" s="6"/>
      <c r="N18" s="6"/>
      <c r="O18" s="6"/>
      <c r="P18" s="6"/>
    </row>
    <row r="19" spans="1:16" ht="14.25">
      <c r="A19" s="67" t="s">
        <v>1356</v>
      </c>
      <c r="B19" s="34" t="s">
        <v>1342</v>
      </c>
      <c r="C19" s="51"/>
      <c r="D19" s="60"/>
      <c r="E19" s="342"/>
      <c r="F19" s="13">
        <v>20</v>
      </c>
      <c r="G19" s="340">
        <v>5.08</v>
      </c>
      <c r="H19" s="6"/>
      <c r="I19" s="6"/>
      <c r="J19" s="6"/>
      <c r="K19" s="6"/>
      <c r="L19" s="6"/>
      <c r="M19" s="6"/>
      <c r="N19" s="6"/>
      <c r="O19" s="6"/>
      <c r="P19" s="6"/>
    </row>
    <row r="20" spans="1:16" ht="12.75">
      <c r="A20" s="67" t="s">
        <v>1356</v>
      </c>
      <c r="B20" s="34"/>
      <c r="C20" s="53"/>
      <c r="D20" s="10"/>
      <c r="E20" s="342"/>
      <c r="F20" s="13">
        <v>25</v>
      </c>
      <c r="G20" s="340">
        <v>8.2</v>
      </c>
      <c r="H20" s="6"/>
      <c r="I20" s="6"/>
      <c r="J20" s="6"/>
      <c r="K20" s="6"/>
      <c r="L20" s="6"/>
      <c r="M20" s="6"/>
      <c r="N20" s="6"/>
      <c r="O20" s="6"/>
      <c r="P20" s="6"/>
    </row>
    <row r="21" spans="1:16" ht="12.75">
      <c r="A21" s="66" t="s">
        <v>1356</v>
      </c>
      <c r="B21" s="34"/>
      <c r="C21" s="53"/>
      <c r="D21" s="10"/>
      <c r="E21" s="342"/>
      <c r="F21" s="13">
        <v>32</v>
      </c>
      <c r="G21" s="340">
        <v>12.07</v>
      </c>
      <c r="H21" s="6"/>
      <c r="I21" s="6"/>
      <c r="J21" s="6"/>
      <c r="K21" s="6"/>
      <c r="L21" s="6"/>
      <c r="M21" s="6"/>
      <c r="N21" s="6"/>
      <c r="O21" s="6"/>
      <c r="P21" s="6"/>
    </row>
    <row r="22" spans="1:16" ht="12.75">
      <c r="A22" s="66" t="s">
        <v>1356</v>
      </c>
      <c r="B22" s="34"/>
      <c r="C22" s="53"/>
      <c r="D22" s="10"/>
      <c r="E22" s="342"/>
      <c r="F22" s="13">
        <v>40</v>
      </c>
      <c r="G22" s="340">
        <v>20.37</v>
      </c>
      <c r="H22" s="6"/>
      <c r="I22" s="6"/>
      <c r="J22" s="6"/>
      <c r="K22" s="6"/>
      <c r="L22" s="6"/>
      <c r="M22" s="6"/>
      <c r="N22" s="6"/>
      <c r="O22" s="6"/>
      <c r="P22" s="6"/>
    </row>
    <row r="23" spans="1:16" ht="12.75">
      <c r="A23" s="66" t="s">
        <v>1356</v>
      </c>
      <c r="B23" s="37"/>
      <c r="C23" s="52"/>
      <c r="D23" s="7"/>
      <c r="E23" s="72"/>
      <c r="F23" s="13">
        <v>50</v>
      </c>
      <c r="G23" s="340">
        <v>31.86</v>
      </c>
      <c r="H23" s="6"/>
      <c r="I23" s="6"/>
      <c r="J23" s="6"/>
      <c r="K23" s="6"/>
      <c r="L23" s="6"/>
      <c r="M23" s="6"/>
      <c r="N23" s="6"/>
      <c r="O23" s="6"/>
      <c r="P23" s="6"/>
    </row>
    <row r="24" spans="1:16" ht="12.75">
      <c r="A24" s="67" t="s">
        <v>1583</v>
      </c>
      <c r="B24" s="40" t="s">
        <v>1302</v>
      </c>
      <c r="C24" s="51"/>
      <c r="D24" s="60"/>
      <c r="E24" s="342"/>
      <c r="F24" s="13">
        <v>15</v>
      </c>
      <c r="G24" s="340">
        <v>4.71</v>
      </c>
      <c r="H24" s="6"/>
      <c r="I24" s="6"/>
      <c r="J24" s="6"/>
      <c r="K24" s="6"/>
      <c r="L24" s="6"/>
      <c r="M24" s="6"/>
      <c r="N24" s="6"/>
      <c r="O24" s="6"/>
      <c r="P24" s="6"/>
    </row>
    <row r="25" spans="1:16" ht="12.75">
      <c r="A25" s="67" t="s">
        <v>1583</v>
      </c>
      <c r="B25" s="40" t="s">
        <v>1580</v>
      </c>
      <c r="C25" s="51"/>
      <c r="D25" s="60"/>
      <c r="E25" s="342"/>
      <c r="F25" s="13">
        <v>20</v>
      </c>
      <c r="G25" s="340">
        <v>6.57</v>
      </c>
      <c r="H25" s="6"/>
      <c r="I25" s="6"/>
      <c r="J25" s="6"/>
      <c r="K25" s="6"/>
      <c r="L25" s="6"/>
      <c r="M25" s="6"/>
      <c r="N25" s="6"/>
      <c r="O25" s="6"/>
      <c r="P25" s="6"/>
    </row>
    <row r="26" spans="1:16" ht="14.25">
      <c r="A26" s="67" t="s">
        <v>1583</v>
      </c>
      <c r="B26" s="34" t="s">
        <v>1343</v>
      </c>
      <c r="C26" s="22"/>
      <c r="D26" s="10"/>
      <c r="E26" s="72"/>
      <c r="F26" s="13">
        <v>25</v>
      </c>
      <c r="G26" s="340">
        <v>10.99</v>
      </c>
      <c r="H26" s="6"/>
      <c r="I26" s="6"/>
      <c r="J26" s="6"/>
      <c r="K26" s="6"/>
      <c r="L26" s="6"/>
      <c r="M26" s="6"/>
      <c r="N26" s="6"/>
      <c r="O26" s="6"/>
      <c r="P26" s="6"/>
    </row>
    <row r="27" spans="1:16" ht="12.75">
      <c r="A27" s="67" t="s">
        <v>1577</v>
      </c>
      <c r="B27" s="39" t="s">
        <v>1294</v>
      </c>
      <c r="C27" s="16"/>
      <c r="D27" s="3"/>
      <c r="E27" s="342"/>
      <c r="F27" s="13">
        <v>15</v>
      </c>
      <c r="G27" s="340">
        <v>4.58</v>
      </c>
      <c r="H27" s="6"/>
      <c r="I27" s="6"/>
      <c r="J27" s="6"/>
      <c r="K27" s="6"/>
      <c r="L27" s="6"/>
      <c r="M27" s="6"/>
      <c r="N27" s="6"/>
      <c r="O27" s="6"/>
      <c r="P27" s="6"/>
    </row>
    <row r="28" spans="1:16" ht="12.75">
      <c r="A28" s="67" t="s">
        <v>1577</v>
      </c>
      <c r="B28" s="40" t="s">
        <v>1582</v>
      </c>
      <c r="C28" s="22"/>
      <c r="D28" s="10"/>
      <c r="E28" s="342"/>
      <c r="F28" s="13">
        <v>20</v>
      </c>
      <c r="G28" s="340">
        <v>6.49</v>
      </c>
      <c r="H28" s="6"/>
      <c r="I28" s="6"/>
      <c r="J28" s="6"/>
      <c r="K28" s="6"/>
      <c r="L28" s="6"/>
      <c r="M28" s="6"/>
      <c r="N28" s="6"/>
      <c r="O28" s="6"/>
      <c r="P28" s="6"/>
    </row>
    <row r="29" spans="1:16" ht="14.25">
      <c r="A29" s="67" t="s">
        <v>1577</v>
      </c>
      <c r="B29" s="37" t="s">
        <v>1343</v>
      </c>
      <c r="C29" s="5"/>
      <c r="D29" s="7"/>
      <c r="E29" s="72"/>
      <c r="F29" s="13">
        <v>25</v>
      </c>
      <c r="G29" s="340">
        <v>7.82</v>
      </c>
      <c r="H29" s="6"/>
      <c r="I29" s="6"/>
      <c r="J29" s="6"/>
      <c r="K29" s="6"/>
      <c r="L29" s="6"/>
      <c r="M29" s="6"/>
      <c r="N29" s="6"/>
      <c r="O29" s="6"/>
      <c r="P29" s="6"/>
    </row>
    <row r="30" spans="1:16" ht="12.75">
      <c r="A30" s="72" t="s">
        <v>1340</v>
      </c>
      <c r="B30" s="40" t="s">
        <v>1303</v>
      </c>
      <c r="C30" s="22"/>
      <c r="D30" s="10"/>
      <c r="E30" s="342"/>
      <c r="F30" s="56">
        <v>15</v>
      </c>
      <c r="G30" s="573">
        <v>3.56</v>
      </c>
      <c r="H30" s="6"/>
      <c r="I30" s="6"/>
      <c r="J30" s="6"/>
      <c r="K30" s="6"/>
      <c r="L30" s="6"/>
      <c r="M30" s="6"/>
      <c r="N30" s="6"/>
      <c r="O30" s="6"/>
      <c r="P30" s="6"/>
    </row>
    <row r="31" spans="1:16" ht="14.25">
      <c r="A31" s="46" t="s">
        <v>1340</v>
      </c>
      <c r="B31" s="34" t="s">
        <v>1296</v>
      </c>
      <c r="C31" s="22"/>
      <c r="D31" s="10"/>
      <c r="E31" s="75"/>
      <c r="F31" s="35">
        <v>20</v>
      </c>
      <c r="G31" s="573">
        <v>5.78</v>
      </c>
      <c r="H31" s="6"/>
      <c r="I31" s="6"/>
      <c r="J31" s="6"/>
      <c r="K31" s="6"/>
      <c r="L31" s="6"/>
      <c r="M31" s="6"/>
      <c r="N31" s="6"/>
      <c r="O31" s="6"/>
      <c r="P31" s="6"/>
    </row>
    <row r="32" spans="1:16" ht="12.75">
      <c r="A32" s="46" t="s">
        <v>1340</v>
      </c>
      <c r="B32" s="34"/>
      <c r="C32" s="22"/>
      <c r="D32" s="10"/>
      <c r="E32" s="75"/>
      <c r="F32" s="35">
        <v>25</v>
      </c>
      <c r="G32" s="573">
        <v>8.84</v>
      </c>
      <c r="H32" s="6"/>
      <c r="I32" s="6"/>
      <c r="J32" s="6"/>
      <c r="K32" s="6"/>
      <c r="L32" s="6"/>
      <c r="M32" s="6"/>
      <c r="N32" s="6"/>
      <c r="O32" s="6"/>
      <c r="P32" s="6"/>
    </row>
    <row r="33" spans="1:16" ht="12.75">
      <c r="A33" s="46" t="s">
        <v>1340</v>
      </c>
      <c r="B33" s="34"/>
      <c r="C33" s="22"/>
      <c r="D33" s="10"/>
      <c r="E33" s="75"/>
      <c r="F33" s="35">
        <v>32</v>
      </c>
      <c r="G33" s="573">
        <v>26.52</v>
      </c>
      <c r="H33" s="6"/>
      <c r="I33" s="6"/>
      <c r="J33" s="6"/>
      <c r="K33" s="6"/>
      <c r="L33" s="6"/>
      <c r="M33" s="6"/>
      <c r="N33" s="6"/>
      <c r="O33" s="6"/>
      <c r="P33" s="6"/>
    </row>
    <row r="34" spans="1:16" ht="12.75">
      <c r="A34" s="46" t="s">
        <v>1340</v>
      </c>
      <c r="B34" s="34"/>
      <c r="C34" s="22"/>
      <c r="D34" s="10"/>
      <c r="E34" s="75"/>
      <c r="F34" s="35">
        <v>40</v>
      </c>
      <c r="G34" s="573">
        <v>34.32</v>
      </c>
      <c r="H34" s="6"/>
      <c r="I34" s="6"/>
      <c r="J34" s="6"/>
      <c r="K34" s="6"/>
      <c r="L34" s="6"/>
      <c r="M34" s="6"/>
      <c r="N34" s="6"/>
      <c r="O34" s="6"/>
      <c r="P34" s="6"/>
    </row>
    <row r="35" spans="1:16" ht="12.75">
      <c r="A35" s="46" t="s">
        <v>1340</v>
      </c>
      <c r="B35" s="34"/>
      <c r="C35" s="22"/>
      <c r="D35" s="10"/>
      <c r="E35" s="11"/>
      <c r="F35" s="35">
        <v>50</v>
      </c>
      <c r="G35" s="573">
        <v>52.12</v>
      </c>
      <c r="H35" s="6"/>
      <c r="I35" s="6"/>
      <c r="J35" s="6"/>
      <c r="K35" s="6"/>
      <c r="L35" s="6"/>
      <c r="M35" s="6"/>
      <c r="N35" s="6"/>
      <c r="O35" s="6"/>
      <c r="P35" s="6"/>
    </row>
    <row r="36" spans="1:16" ht="12.75">
      <c r="A36" s="67">
        <v>412</v>
      </c>
      <c r="B36" s="39" t="s">
        <v>1344</v>
      </c>
      <c r="C36" s="61"/>
      <c r="D36" s="62"/>
      <c r="E36" s="75"/>
      <c r="F36" s="13">
        <v>15</v>
      </c>
      <c r="G36" s="340">
        <v>2.85</v>
      </c>
      <c r="H36" s="6"/>
      <c r="I36" s="6"/>
      <c r="J36" s="6"/>
      <c r="K36" s="6"/>
      <c r="L36" s="6"/>
      <c r="M36" s="6"/>
      <c r="N36" s="6"/>
      <c r="O36" s="6"/>
      <c r="P36" s="6"/>
    </row>
    <row r="37" spans="1:16" ht="12.75">
      <c r="A37" s="67">
        <v>412</v>
      </c>
      <c r="B37" s="40" t="s">
        <v>1345</v>
      </c>
      <c r="C37" s="53"/>
      <c r="D37" s="63"/>
      <c r="E37" s="75"/>
      <c r="F37" s="13">
        <v>20</v>
      </c>
      <c r="G37" s="340">
        <v>4.44</v>
      </c>
      <c r="H37" s="6"/>
      <c r="I37" s="6"/>
      <c r="J37" s="6"/>
      <c r="K37" s="6"/>
      <c r="L37" s="6"/>
      <c r="M37" s="6"/>
      <c r="N37" s="6"/>
      <c r="O37" s="6"/>
      <c r="P37" s="6"/>
    </row>
    <row r="38" spans="1:16" ht="14.25">
      <c r="A38" s="67">
        <v>412</v>
      </c>
      <c r="B38" s="34" t="s">
        <v>1578</v>
      </c>
      <c r="C38" s="6"/>
      <c r="D38" s="10"/>
      <c r="E38" s="75"/>
      <c r="F38" s="13">
        <v>25</v>
      </c>
      <c r="G38" s="340">
        <v>6.28</v>
      </c>
      <c r="H38" s="6"/>
      <c r="I38" s="6"/>
      <c r="J38" s="6"/>
      <c r="K38" s="6"/>
      <c r="L38" s="6"/>
      <c r="M38" s="6"/>
      <c r="N38" s="6"/>
      <c r="O38" s="6"/>
      <c r="P38" s="6"/>
    </row>
    <row r="39" spans="1:16" ht="12.75">
      <c r="A39" s="67">
        <v>412</v>
      </c>
      <c r="B39" s="34"/>
      <c r="C39" s="6"/>
      <c r="D39" s="10"/>
      <c r="E39" s="75"/>
      <c r="F39" s="13">
        <v>32</v>
      </c>
      <c r="G39" s="340">
        <v>11.7</v>
      </c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7">
        <v>412</v>
      </c>
      <c r="B40" s="27"/>
      <c r="C40" s="6"/>
      <c r="D40" s="10"/>
      <c r="E40" s="75"/>
      <c r="F40" s="13">
        <v>40</v>
      </c>
      <c r="G40" s="340">
        <v>15.15</v>
      </c>
      <c r="H40" s="6"/>
      <c r="I40" s="6"/>
      <c r="J40" s="6"/>
      <c r="K40" s="6"/>
      <c r="L40" s="6"/>
      <c r="M40" s="6"/>
      <c r="N40" s="6"/>
      <c r="O40" s="6"/>
      <c r="P40" s="6"/>
    </row>
    <row r="41" spans="1:16" ht="12.75">
      <c r="A41" s="67">
        <v>412</v>
      </c>
      <c r="B41" s="28"/>
      <c r="C41" s="17"/>
      <c r="D41" s="7"/>
      <c r="E41" s="11"/>
      <c r="F41" s="13">
        <v>50</v>
      </c>
      <c r="G41" s="340">
        <v>25.48</v>
      </c>
      <c r="H41" s="6"/>
      <c r="I41" s="6"/>
      <c r="J41" s="6"/>
      <c r="K41" s="6"/>
      <c r="L41" s="6"/>
      <c r="M41" s="6"/>
      <c r="N41" s="6"/>
      <c r="O41" s="6"/>
      <c r="P41" s="6"/>
    </row>
    <row r="42" spans="1:16" ht="12.75">
      <c r="A42" s="67" t="s">
        <v>1357</v>
      </c>
      <c r="B42" s="39" t="s">
        <v>1346</v>
      </c>
      <c r="C42" s="61"/>
      <c r="D42" s="62"/>
      <c r="E42" s="75"/>
      <c r="F42" s="13">
        <v>15</v>
      </c>
      <c r="G42" s="340">
        <v>2.64</v>
      </c>
      <c r="H42" s="6"/>
      <c r="I42" s="6"/>
      <c r="J42" s="6"/>
      <c r="K42" s="6"/>
      <c r="L42" s="6"/>
      <c r="M42" s="6"/>
      <c r="N42" s="6"/>
      <c r="O42" s="6"/>
      <c r="P42" s="6"/>
    </row>
    <row r="43" spans="1:16" ht="12.75">
      <c r="A43" s="67" t="s">
        <v>1357</v>
      </c>
      <c r="B43" s="40" t="s">
        <v>1347</v>
      </c>
      <c r="C43" s="53"/>
      <c r="D43" s="63"/>
      <c r="E43" s="75"/>
      <c r="F43" s="13">
        <v>20</v>
      </c>
      <c r="G43" s="340">
        <v>4.03</v>
      </c>
      <c r="H43" s="6"/>
      <c r="I43" s="6"/>
      <c r="J43" s="6"/>
      <c r="K43" s="6"/>
      <c r="L43" s="6"/>
      <c r="M43" s="6"/>
      <c r="N43" s="6"/>
      <c r="O43" s="6"/>
      <c r="P43" s="6"/>
    </row>
    <row r="44" spans="1:16" ht="14.25">
      <c r="A44" s="67" t="s">
        <v>1357</v>
      </c>
      <c r="B44" s="34" t="s">
        <v>1348</v>
      </c>
      <c r="C44" s="6"/>
      <c r="D44" s="10"/>
      <c r="E44" s="75"/>
      <c r="F44" s="13">
        <v>25</v>
      </c>
      <c r="G44" s="340">
        <v>5.53</v>
      </c>
      <c r="H44" s="6"/>
      <c r="I44" s="6"/>
      <c r="J44" s="6"/>
      <c r="K44" s="6"/>
      <c r="L44" s="6"/>
      <c r="M44" s="6"/>
      <c r="N44" s="6"/>
      <c r="O44" s="6"/>
      <c r="P44" s="6"/>
    </row>
    <row r="45" spans="1:16" ht="12.75">
      <c r="A45" s="67" t="s">
        <v>1357</v>
      </c>
      <c r="B45" s="34"/>
      <c r="C45" s="6"/>
      <c r="D45" s="10"/>
      <c r="E45" s="75"/>
      <c r="F45" s="13">
        <v>32</v>
      </c>
      <c r="G45" s="340">
        <v>8.63</v>
      </c>
      <c r="H45" s="6"/>
      <c r="I45" s="6"/>
      <c r="J45" s="6"/>
      <c r="K45" s="6"/>
      <c r="L45" s="6"/>
      <c r="M45" s="6"/>
      <c r="N45" s="6"/>
      <c r="O45" s="6"/>
      <c r="P45" s="6"/>
    </row>
    <row r="46" spans="1:16" ht="12.75">
      <c r="A46" s="67" t="s">
        <v>1357</v>
      </c>
      <c r="B46" s="27"/>
      <c r="C46" s="6"/>
      <c r="D46" s="10"/>
      <c r="E46" s="75"/>
      <c r="F46" s="13">
        <v>40</v>
      </c>
      <c r="G46" s="340">
        <v>12.71</v>
      </c>
      <c r="H46" s="6"/>
      <c r="I46" s="6"/>
      <c r="J46" s="6"/>
      <c r="K46" s="6"/>
      <c r="L46" s="6"/>
      <c r="M46" s="6"/>
      <c r="N46" s="6"/>
      <c r="O46" s="6"/>
      <c r="P46" s="6"/>
    </row>
    <row r="47" spans="1:16" ht="12.75">
      <c r="A47" s="65" t="s">
        <v>1357</v>
      </c>
      <c r="B47" s="28"/>
      <c r="C47" s="17"/>
      <c r="D47" s="7"/>
      <c r="E47" s="11"/>
      <c r="F47" s="13">
        <v>50</v>
      </c>
      <c r="G47" s="340">
        <v>17.62</v>
      </c>
      <c r="H47" s="6"/>
      <c r="I47" s="6"/>
      <c r="J47" s="6"/>
      <c r="K47" s="6"/>
      <c r="L47" s="6"/>
      <c r="M47" s="6"/>
      <c r="N47" s="6"/>
      <c r="O47" s="6"/>
      <c r="P47" s="6"/>
    </row>
    <row r="48" spans="1:16" ht="12.75">
      <c r="A48" s="1068" t="s">
        <v>1304</v>
      </c>
      <c r="B48" s="39" t="s">
        <v>896</v>
      </c>
      <c r="C48" s="19"/>
      <c r="D48" s="9"/>
      <c r="E48" s="75"/>
      <c r="F48" s="1068">
        <v>15</v>
      </c>
      <c r="G48" s="1114">
        <v>5.09</v>
      </c>
      <c r="H48" s="6"/>
      <c r="I48" s="6"/>
      <c r="J48" s="6"/>
      <c r="K48" s="6"/>
      <c r="L48" s="6"/>
      <c r="M48" s="6"/>
      <c r="N48" s="6"/>
      <c r="O48" s="6"/>
      <c r="P48" s="6"/>
    </row>
    <row r="49" spans="1:16" ht="12.75">
      <c r="A49" s="1069"/>
      <c r="B49" s="49" t="s">
        <v>1581</v>
      </c>
      <c r="C49" s="17"/>
      <c r="D49" s="12"/>
      <c r="E49" s="45"/>
      <c r="F49" s="1069"/>
      <c r="G49" s="1115"/>
      <c r="H49" s="6"/>
      <c r="I49" s="6"/>
      <c r="J49" s="6"/>
      <c r="K49" s="6"/>
      <c r="L49" s="6"/>
      <c r="M49" s="6"/>
      <c r="N49" s="6"/>
      <c r="O49" s="6"/>
      <c r="P49" s="6"/>
    </row>
    <row r="50" spans="1:16" ht="12.75">
      <c r="A50" s="13">
        <v>705</v>
      </c>
      <c r="B50" s="39" t="s">
        <v>1305</v>
      </c>
      <c r="C50" s="19"/>
      <c r="D50" s="9"/>
      <c r="E50" s="13"/>
      <c r="F50" s="13">
        <v>15</v>
      </c>
      <c r="G50" s="68">
        <v>0.9</v>
      </c>
      <c r="H50" s="6"/>
      <c r="I50" s="6"/>
      <c r="J50" s="6"/>
      <c r="K50" s="6"/>
      <c r="L50" s="6"/>
      <c r="M50" s="6"/>
      <c r="N50" s="6"/>
      <c r="O50" s="6"/>
      <c r="P50" s="6"/>
    </row>
    <row r="51" spans="1:16" ht="12.75">
      <c r="A51" s="1104" t="s">
        <v>1269</v>
      </c>
      <c r="B51" s="1106" t="s">
        <v>1270</v>
      </c>
      <c r="C51" s="1107"/>
      <c r="D51" s="1108"/>
      <c r="E51" s="296" t="s">
        <v>1264</v>
      </c>
      <c r="F51" s="1120" t="s">
        <v>1907</v>
      </c>
      <c r="G51" s="1121"/>
      <c r="H51" s="575"/>
      <c r="I51" s="575"/>
      <c r="J51" s="6"/>
      <c r="K51" s="6"/>
      <c r="L51" s="6"/>
      <c r="M51" s="6"/>
      <c r="N51" s="6"/>
      <c r="O51" s="6"/>
      <c r="P51" s="6"/>
    </row>
    <row r="52" spans="1:16" ht="12.75">
      <c r="A52" s="1116"/>
      <c r="B52" s="1117"/>
      <c r="C52" s="1118"/>
      <c r="D52" s="1119"/>
      <c r="E52" s="342" t="s">
        <v>1265</v>
      </c>
      <c r="F52" s="1122" t="s">
        <v>897</v>
      </c>
      <c r="G52" s="1123"/>
      <c r="H52" s="575"/>
      <c r="I52" s="575"/>
      <c r="J52" s="6"/>
      <c r="K52" s="6"/>
      <c r="L52" s="6"/>
      <c r="M52" s="6"/>
      <c r="N52" s="6"/>
      <c r="O52" s="6"/>
      <c r="P52" s="6"/>
    </row>
    <row r="53" spans="1:16" ht="12.75">
      <c r="A53" s="1105"/>
      <c r="B53" s="1109"/>
      <c r="C53" s="1110"/>
      <c r="D53" s="1111"/>
      <c r="E53" s="72"/>
      <c r="F53" s="576" t="s">
        <v>898</v>
      </c>
      <c r="G53" s="577" t="s">
        <v>899</v>
      </c>
      <c r="H53" s="199"/>
      <c r="I53" s="578"/>
      <c r="J53" s="6"/>
      <c r="K53" s="6"/>
      <c r="L53" s="6"/>
      <c r="M53" s="6"/>
      <c r="N53" s="6"/>
      <c r="O53" s="6"/>
      <c r="P53" s="6"/>
    </row>
    <row r="54" spans="1:16" ht="12.75">
      <c r="A54" s="35">
        <v>126</v>
      </c>
      <c r="B54" s="579" t="s">
        <v>900</v>
      </c>
      <c r="C54" s="6"/>
      <c r="D54" s="6"/>
      <c r="E54" s="13">
        <v>15</v>
      </c>
      <c r="F54" s="580">
        <v>2.36</v>
      </c>
      <c r="G54" s="581">
        <v>3.14</v>
      </c>
      <c r="H54" s="582"/>
      <c r="I54" s="582"/>
      <c r="J54" s="6"/>
      <c r="K54" s="6"/>
      <c r="L54" s="6"/>
      <c r="M54" s="6"/>
      <c r="N54" s="6"/>
      <c r="O54" s="6"/>
      <c r="P54" s="6"/>
    </row>
    <row r="55" spans="1:16" ht="12.75">
      <c r="A55" s="35">
        <v>126</v>
      </c>
      <c r="B55" s="583"/>
      <c r="C55" s="6"/>
      <c r="D55" s="6"/>
      <c r="E55" s="13">
        <v>20</v>
      </c>
      <c r="F55" s="580">
        <v>3.8</v>
      </c>
      <c r="G55" s="581">
        <v>5.04</v>
      </c>
      <c r="H55" s="582"/>
      <c r="I55" s="582"/>
      <c r="J55" s="6"/>
      <c r="K55" s="6"/>
      <c r="L55" s="6"/>
      <c r="M55" s="6"/>
      <c r="N55" s="6"/>
      <c r="O55" s="6"/>
      <c r="P55" s="6"/>
    </row>
    <row r="56" spans="1:16" ht="12.75">
      <c r="A56" s="35">
        <v>126</v>
      </c>
      <c r="B56" s="584"/>
      <c r="C56" s="6"/>
      <c r="D56" s="6"/>
      <c r="E56" s="13">
        <v>25</v>
      </c>
      <c r="F56" s="580">
        <v>5.74</v>
      </c>
      <c r="G56" s="581">
        <v>8.77</v>
      </c>
      <c r="H56" s="582"/>
      <c r="I56" s="582"/>
      <c r="J56" s="6"/>
      <c r="K56" s="6"/>
      <c r="L56" s="6"/>
      <c r="M56" s="6"/>
      <c r="N56" s="6"/>
      <c r="O56" s="6"/>
      <c r="P56" s="6"/>
    </row>
    <row r="57" spans="1:16" ht="12.75">
      <c r="A57" s="35">
        <v>126</v>
      </c>
      <c r="B57" s="585"/>
      <c r="C57" s="6"/>
      <c r="D57" s="6"/>
      <c r="E57" s="46">
        <v>32</v>
      </c>
      <c r="F57" s="580">
        <v>8.67</v>
      </c>
      <c r="G57" s="581">
        <v>9</v>
      </c>
      <c r="H57" s="582"/>
      <c r="I57" s="582"/>
      <c r="J57" s="6"/>
      <c r="K57" s="6"/>
      <c r="L57" s="6"/>
      <c r="M57" s="6"/>
      <c r="N57" s="6"/>
      <c r="O57" s="6"/>
      <c r="P57" s="6"/>
    </row>
    <row r="58" spans="1:16" ht="12.75">
      <c r="A58" s="35">
        <v>126</v>
      </c>
      <c r="B58" s="586"/>
      <c r="C58" s="6"/>
      <c r="D58" s="6"/>
      <c r="E58" s="46">
        <v>40</v>
      </c>
      <c r="F58" s="580">
        <v>14.58</v>
      </c>
      <c r="G58" s="581">
        <v>17.68</v>
      </c>
      <c r="H58" s="582"/>
      <c r="I58" s="582"/>
      <c r="J58" s="6"/>
      <c r="K58" s="6"/>
      <c r="L58" s="6"/>
      <c r="M58" s="6"/>
      <c r="N58" s="6"/>
      <c r="O58" s="6"/>
      <c r="P58" s="6"/>
    </row>
    <row r="59" spans="1:16" ht="12.75">
      <c r="A59" s="35">
        <v>126</v>
      </c>
      <c r="B59" s="587"/>
      <c r="C59" s="17"/>
      <c r="D59" s="17"/>
      <c r="E59" s="46">
        <v>50</v>
      </c>
      <c r="F59" s="580">
        <v>22.35</v>
      </c>
      <c r="G59" s="581">
        <v>19</v>
      </c>
      <c r="H59" s="582"/>
      <c r="I59" s="582"/>
      <c r="J59" s="6"/>
      <c r="K59" s="6"/>
      <c r="L59" s="6"/>
      <c r="M59" s="6"/>
      <c r="N59" s="6"/>
      <c r="O59" s="6"/>
      <c r="P59" s="6"/>
    </row>
    <row r="60" spans="1:16" ht="15" thickBot="1">
      <c r="A60" s="1112" t="s">
        <v>1579</v>
      </c>
      <c r="B60" s="1112"/>
      <c r="C60" s="1112"/>
      <c r="D60" s="1112"/>
      <c r="E60" s="1112"/>
      <c r="F60" s="1112"/>
      <c r="G60" s="1112"/>
      <c r="H60" s="6"/>
      <c r="I60" s="6"/>
      <c r="J60" s="6"/>
      <c r="K60" s="6"/>
      <c r="L60" s="6"/>
      <c r="M60" s="6"/>
      <c r="N60" s="6"/>
      <c r="O60" s="6"/>
      <c r="P60" s="6"/>
    </row>
    <row r="61" spans="1:16" ht="13.5" thickTop="1">
      <c r="A61" s="110"/>
      <c r="B61" s="110"/>
      <c r="C61" s="110"/>
      <c r="D61" s="110"/>
      <c r="E61" s="558"/>
      <c r="F61" s="110"/>
      <c r="G61" s="110"/>
      <c r="H61" s="43"/>
      <c r="I61" s="6"/>
      <c r="J61" s="6"/>
      <c r="K61" s="6"/>
      <c r="L61" s="6"/>
      <c r="M61" s="6"/>
      <c r="N61" s="6"/>
      <c r="O61" s="6"/>
      <c r="P61" s="6"/>
    </row>
    <row r="62" spans="1:16" ht="12.75">
      <c r="A62" s="110"/>
      <c r="B62" s="110"/>
      <c r="C62" s="110"/>
      <c r="D62" s="1113"/>
      <c r="E62" s="1113"/>
      <c r="F62" s="110"/>
      <c r="G62" s="110"/>
      <c r="H62" s="43"/>
      <c r="I62" s="6"/>
      <c r="J62" s="6"/>
      <c r="K62" s="6"/>
      <c r="L62" s="6"/>
      <c r="M62" s="6"/>
      <c r="N62" s="6"/>
      <c r="O62" s="6"/>
      <c r="P62" s="6"/>
    </row>
    <row r="63" spans="1:11" ht="12.75">
      <c r="A63" s="6"/>
      <c r="B63" s="6"/>
      <c r="C63" s="6"/>
      <c r="D63" s="6"/>
      <c r="E63" s="6"/>
      <c r="F63" s="6"/>
      <c r="G63" s="14"/>
      <c r="H63" s="6"/>
      <c r="I63" s="6"/>
      <c r="J63" s="6"/>
      <c r="K63" s="6"/>
    </row>
    <row r="64" spans="1:11" ht="12.75">
      <c r="A64" s="6"/>
      <c r="B64" s="6"/>
      <c r="C64" s="1103" t="s">
        <v>1050</v>
      </c>
      <c r="D64" s="1103"/>
      <c r="E64" s="1103"/>
      <c r="F64" s="6"/>
      <c r="G64" s="14"/>
      <c r="H64" s="6"/>
      <c r="I64" s="6"/>
      <c r="J64" s="6"/>
      <c r="K64" s="6"/>
    </row>
    <row r="65" spans="1:11" ht="12.75">
      <c r="A65" s="6"/>
      <c r="B65" s="6"/>
      <c r="C65" s="6"/>
      <c r="D65" s="6"/>
      <c r="E65" s="6"/>
      <c r="F65" s="6"/>
      <c r="G65" s="14"/>
      <c r="H65" s="6"/>
      <c r="I65" s="6"/>
      <c r="J65" s="6"/>
      <c r="K65" s="6"/>
    </row>
    <row r="66" spans="1:7" ht="12.75">
      <c r="A66" s="6"/>
      <c r="B66" s="6"/>
      <c r="C66" s="6"/>
      <c r="D66" s="6"/>
      <c r="E66" s="6"/>
      <c r="F66" s="6"/>
      <c r="G66" s="14"/>
    </row>
    <row r="67" spans="1:7" ht="12.75">
      <c r="A67" s="6"/>
      <c r="B67" s="6"/>
      <c r="C67" s="6"/>
      <c r="D67" s="6"/>
      <c r="E67" s="6"/>
      <c r="F67" s="6"/>
      <c r="G67" s="14"/>
    </row>
    <row r="68" spans="1:7" ht="12.75">
      <c r="A68" s="6"/>
      <c r="B68" s="6"/>
      <c r="C68" s="6"/>
      <c r="D68" s="6"/>
      <c r="E68" s="6"/>
      <c r="F68" s="6"/>
      <c r="G68" s="14"/>
    </row>
    <row r="69" spans="1:7" ht="12.75">
      <c r="A69" s="6"/>
      <c r="B69" s="6"/>
      <c r="C69" s="6"/>
      <c r="D69" s="6"/>
      <c r="E69" s="6"/>
      <c r="F69" s="6"/>
      <c r="G69" s="14"/>
    </row>
    <row r="70" spans="1:7" ht="12.75">
      <c r="A70" s="6"/>
      <c r="B70" s="6"/>
      <c r="C70" s="6"/>
      <c r="D70" s="6"/>
      <c r="E70" s="6"/>
      <c r="F70" s="6"/>
      <c r="G70" s="14"/>
    </row>
    <row r="71" spans="1:7" ht="12.75">
      <c r="A71" s="6"/>
      <c r="B71" s="6"/>
      <c r="C71" s="6"/>
      <c r="D71" s="6"/>
      <c r="E71" s="6"/>
      <c r="F71" s="6"/>
      <c r="G71" s="14"/>
    </row>
    <row r="72" spans="1:7" ht="12.75">
      <c r="A72" s="6"/>
      <c r="B72" s="6"/>
      <c r="C72" s="6"/>
      <c r="D72" s="6"/>
      <c r="E72" s="6"/>
      <c r="F72" s="6"/>
      <c r="G72" s="14"/>
    </row>
    <row r="73" spans="1:7" ht="12.75">
      <c r="A73" s="6"/>
      <c r="B73" s="6"/>
      <c r="C73" s="6"/>
      <c r="D73" s="6"/>
      <c r="E73" s="6"/>
      <c r="F73" s="6"/>
      <c r="G73" s="14"/>
    </row>
    <row r="74" spans="1:7" ht="12.75">
      <c r="A74" s="6"/>
      <c r="B74" s="6"/>
      <c r="C74" s="6"/>
      <c r="D74" s="6"/>
      <c r="E74" s="6"/>
      <c r="F74" s="6"/>
      <c r="G74" s="14"/>
    </row>
    <row r="75" spans="1:7" ht="12.75">
      <c r="A75" s="6"/>
      <c r="B75" s="6"/>
      <c r="C75" s="6"/>
      <c r="D75" s="6"/>
      <c r="E75" s="6"/>
      <c r="F75" s="6"/>
      <c r="G75" s="14"/>
    </row>
    <row r="76" spans="1:7" ht="12.75">
      <c r="A76" s="6"/>
      <c r="B76" s="6"/>
      <c r="C76" s="6"/>
      <c r="D76" s="6"/>
      <c r="E76" s="6"/>
      <c r="F76" s="6"/>
      <c r="G76" s="14"/>
    </row>
    <row r="77" spans="1:7" ht="12.75">
      <c r="A77" s="6"/>
      <c r="B77" s="6"/>
      <c r="C77" s="6"/>
      <c r="D77" s="6"/>
      <c r="E77" s="6"/>
      <c r="F77" s="6"/>
      <c r="G77" s="14"/>
    </row>
    <row r="78" spans="1:7" ht="12.75">
      <c r="A78" s="6"/>
      <c r="B78" s="6"/>
      <c r="C78" s="6"/>
      <c r="D78" s="6"/>
      <c r="E78" s="6"/>
      <c r="F78" s="6"/>
      <c r="G78" s="14"/>
    </row>
    <row r="79" spans="1:7" ht="12.75">
      <c r="A79" s="6"/>
      <c r="B79" s="6"/>
      <c r="C79" s="6"/>
      <c r="D79" s="6"/>
      <c r="E79" s="6"/>
      <c r="F79" s="6"/>
      <c r="G79" s="14"/>
    </row>
    <row r="80" spans="1:7" ht="12.75">
      <c r="A80" s="6"/>
      <c r="B80" s="6"/>
      <c r="C80" s="6"/>
      <c r="D80" s="6"/>
      <c r="E80" s="6"/>
      <c r="F80" s="6"/>
      <c r="G80" s="14"/>
    </row>
    <row r="81" spans="1:7" ht="12.75">
      <c r="A81" s="6"/>
      <c r="B81" s="6"/>
      <c r="C81" s="6"/>
      <c r="D81" s="6"/>
      <c r="E81" s="6"/>
      <c r="F81" s="6"/>
      <c r="G81" s="14"/>
    </row>
    <row r="82" spans="1:7" ht="12.75">
      <c r="A82" s="6"/>
      <c r="B82" s="6"/>
      <c r="C82" s="6"/>
      <c r="D82" s="6"/>
      <c r="E82" s="6"/>
      <c r="F82" s="6"/>
      <c r="G82" s="14"/>
    </row>
    <row r="83" spans="1:7" ht="12.75">
      <c r="A83" s="6"/>
      <c r="B83" s="6"/>
      <c r="C83" s="6"/>
      <c r="D83" s="6"/>
      <c r="E83" s="6"/>
      <c r="F83" s="6"/>
      <c r="G83" s="14"/>
    </row>
    <row r="84" spans="1:7" ht="12.75">
      <c r="A84" s="6"/>
      <c r="B84" s="6"/>
      <c r="C84" s="6"/>
      <c r="D84" s="6"/>
      <c r="E84" s="6"/>
      <c r="F84" s="6"/>
      <c r="G84" s="14"/>
    </row>
    <row r="85" spans="1:7" ht="12.75">
      <c r="A85" s="6"/>
      <c r="B85" s="6"/>
      <c r="C85" s="6"/>
      <c r="D85" s="6"/>
      <c r="E85" s="6"/>
      <c r="F85" s="6"/>
      <c r="G85" s="14"/>
    </row>
    <row r="86" spans="1:7" ht="12.75">
      <c r="A86" s="6"/>
      <c r="B86" s="6"/>
      <c r="C86" s="6"/>
      <c r="D86" s="6"/>
      <c r="E86" s="6"/>
      <c r="F86" s="6"/>
      <c r="G86" s="14"/>
    </row>
    <row r="87" spans="1:7" ht="12.75">
      <c r="A87" s="6"/>
      <c r="B87" s="6"/>
      <c r="C87" s="6"/>
      <c r="D87" s="6"/>
      <c r="E87" s="6"/>
      <c r="F87" s="6"/>
      <c r="G87" s="14"/>
    </row>
    <row r="88" spans="1:7" ht="12.75">
      <c r="A88" s="6"/>
      <c r="B88" s="6"/>
      <c r="C88" s="6"/>
      <c r="D88" s="6"/>
      <c r="E88" s="6"/>
      <c r="F88" s="6"/>
      <c r="G88" s="14"/>
    </row>
    <row r="89" spans="1:7" ht="12.75">
      <c r="A89" s="6"/>
      <c r="B89" s="6"/>
      <c r="C89" s="6"/>
      <c r="D89" s="6"/>
      <c r="E89" s="6"/>
      <c r="F89" s="6"/>
      <c r="G89" s="14"/>
    </row>
    <row r="90" spans="1:7" ht="12.75">
      <c r="A90" s="6"/>
      <c r="B90" s="6"/>
      <c r="C90" s="6"/>
      <c r="D90" s="6"/>
      <c r="E90" s="6"/>
      <c r="F90" s="6"/>
      <c r="G90" s="14"/>
    </row>
    <row r="91" spans="1:7" ht="12.75">
      <c r="A91" s="6"/>
      <c r="B91" s="6"/>
      <c r="C91" s="6"/>
      <c r="D91" s="6"/>
      <c r="E91" s="6"/>
      <c r="F91" s="6"/>
      <c r="G91" s="14"/>
    </row>
    <row r="92" spans="1:7" ht="12.75">
      <c r="A92" s="6"/>
      <c r="B92" s="6"/>
      <c r="C92" s="6"/>
      <c r="D92" s="6"/>
      <c r="E92" s="6"/>
      <c r="F92" s="6"/>
      <c r="G92" s="14"/>
    </row>
    <row r="93" spans="1:7" ht="12.75">
      <c r="A93" s="6"/>
      <c r="B93" s="6"/>
      <c r="C93" s="6"/>
      <c r="D93" s="6"/>
      <c r="E93" s="6"/>
      <c r="F93" s="6"/>
      <c r="G93" s="14"/>
    </row>
    <row r="94" spans="1:7" ht="12.75">
      <c r="A94" s="6"/>
      <c r="B94" s="6"/>
      <c r="C94" s="6"/>
      <c r="D94" s="6"/>
      <c r="E94" s="6"/>
      <c r="F94" s="6"/>
      <c r="G94" s="14"/>
    </row>
    <row r="95" spans="1:7" ht="12.75">
      <c r="A95" s="6"/>
      <c r="B95" s="6"/>
      <c r="C95" s="6"/>
      <c r="D95" s="6"/>
      <c r="E95" s="6"/>
      <c r="F95" s="6"/>
      <c r="G95" s="14"/>
    </row>
    <row r="96" spans="1:7" ht="12.75">
      <c r="A96" s="6"/>
      <c r="B96" s="6"/>
      <c r="C96" s="6"/>
      <c r="D96" s="6"/>
      <c r="E96" s="6"/>
      <c r="F96" s="6"/>
      <c r="G96" s="14"/>
    </row>
    <row r="97" spans="1:7" ht="12.75">
      <c r="A97" s="6"/>
      <c r="B97" s="6"/>
      <c r="C97" s="6"/>
      <c r="D97" s="6"/>
      <c r="E97" s="6"/>
      <c r="F97" s="6"/>
      <c r="G97" s="14"/>
    </row>
    <row r="98" spans="1:7" ht="12.75">
      <c r="A98" s="6"/>
      <c r="B98" s="6"/>
      <c r="C98" s="6"/>
      <c r="D98" s="6"/>
      <c r="E98" s="6"/>
      <c r="F98" s="6"/>
      <c r="G98" s="14"/>
    </row>
    <row r="99" spans="1:7" ht="12.75">
      <c r="A99" s="6"/>
      <c r="B99" s="6"/>
      <c r="C99" s="6"/>
      <c r="D99" s="6"/>
      <c r="E99" s="6"/>
      <c r="F99" s="6"/>
      <c r="G99" s="14"/>
    </row>
    <row r="100" spans="1:7" ht="12.75">
      <c r="A100" s="6"/>
      <c r="B100" s="6"/>
      <c r="C100" s="6"/>
      <c r="D100" s="6"/>
      <c r="E100" s="6"/>
      <c r="F100" s="6"/>
      <c r="G100" s="14"/>
    </row>
    <row r="101" spans="1:7" ht="12.75">
      <c r="A101" s="6"/>
      <c r="B101" s="6"/>
      <c r="C101" s="6"/>
      <c r="D101" s="6"/>
      <c r="E101" s="6"/>
      <c r="F101" s="6"/>
      <c r="G101" s="14"/>
    </row>
    <row r="102" spans="1:7" ht="12.75">
      <c r="A102" s="6"/>
      <c r="B102" s="6"/>
      <c r="C102" s="6"/>
      <c r="D102" s="6"/>
      <c r="E102" s="6"/>
      <c r="F102" s="6"/>
      <c r="G102" s="14"/>
    </row>
    <row r="103" spans="1:7" ht="12.75">
      <c r="A103" s="6"/>
      <c r="B103" s="6"/>
      <c r="C103" s="6"/>
      <c r="D103" s="6"/>
      <c r="E103" s="6"/>
      <c r="F103" s="6"/>
      <c r="G103" s="14"/>
    </row>
    <row r="104" spans="1:7" ht="12.75">
      <c r="A104" s="6"/>
      <c r="B104" s="6"/>
      <c r="C104" s="6"/>
      <c r="D104" s="6"/>
      <c r="E104" s="6"/>
      <c r="F104" s="6"/>
      <c r="G104" s="14"/>
    </row>
    <row r="105" spans="1:7" ht="12.75">
      <c r="A105" s="6"/>
      <c r="B105" s="6"/>
      <c r="C105" s="6"/>
      <c r="D105" s="6"/>
      <c r="E105" s="6"/>
      <c r="F105" s="6"/>
      <c r="G105" s="14"/>
    </row>
    <row r="106" spans="1:7" ht="12.75">
      <c r="A106" s="6"/>
      <c r="B106" s="6"/>
      <c r="C106" s="6"/>
      <c r="D106" s="6"/>
      <c r="E106" s="6"/>
      <c r="F106" s="6"/>
      <c r="G106" s="14"/>
    </row>
    <row r="107" spans="1:7" ht="12.75">
      <c r="A107" s="6"/>
      <c r="B107" s="6"/>
      <c r="C107" s="6"/>
      <c r="D107" s="6"/>
      <c r="E107" s="6"/>
      <c r="F107" s="6"/>
      <c r="G107" s="14"/>
    </row>
    <row r="108" spans="1:7" ht="12.75">
      <c r="A108" s="6"/>
      <c r="B108" s="6"/>
      <c r="C108" s="6"/>
      <c r="D108" s="6"/>
      <c r="E108" s="6"/>
      <c r="F108" s="6"/>
      <c r="G108" s="14"/>
    </row>
    <row r="109" spans="1:7" ht="12.75">
      <c r="A109" s="6"/>
      <c r="B109" s="6"/>
      <c r="C109" s="6"/>
      <c r="D109" s="6"/>
      <c r="E109" s="6"/>
      <c r="F109" s="6"/>
      <c r="G109" s="14"/>
    </row>
    <row r="110" spans="1:7" ht="12.75">
      <c r="A110" s="6"/>
      <c r="B110" s="6"/>
      <c r="C110" s="6"/>
      <c r="D110" s="6"/>
      <c r="E110" s="6"/>
      <c r="F110" s="6"/>
      <c r="G110" s="14"/>
    </row>
    <row r="111" spans="1:7" ht="12.75">
      <c r="A111" s="6"/>
      <c r="B111" s="6"/>
      <c r="C111" s="6"/>
      <c r="D111" s="6"/>
      <c r="E111" s="6"/>
      <c r="F111" s="6"/>
      <c r="G111" s="14"/>
    </row>
    <row r="112" spans="1:7" ht="12.75">
      <c r="A112" s="6"/>
      <c r="B112" s="6"/>
      <c r="C112" s="6"/>
      <c r="D112" s="6"/>
      <c r="E112" s="6"/>
      <c r="F112" s="6"/>
      <c r="G112" s="14"/>
    </row>
    <row r="113" spans="1:7" ht="12.75">
      <c r="A113" s="6"/>
      <c r="B113" s="6"/>
      <c r="C113" s="6"/>
      <c r="D113" s="6"/>
      <c r="E113" s="6"/>
      <c r="F113" s="6"/>
      <c r="G113" s="14"/>
    </row>
    <row r="114" spans="1:7" ht="12.75">
      <c r="A114" s="6"/>
      <c r="B114" s="6"/>
      <c r="C114" s="6"/>
      <c r="D114" s="6"/>
      <c r="E114" s="6"/>
      <c r="F114" s="6"/>
      <c r="G114" s="14"/>
    </row>
    <row r="115" spans="1:7" ht="12.75">
      <c r="A115" s="6"/>
      <c r="B115" s="6"/>
      <c r="C115" s="6"/>
      <c r="D115" s="6"/>
      <c r="E115" s="6"/>
      <c r="F115" s="6"/>
      <c r="G115" s="14"/>
    </row>
    <row r="116" spans="1:7" ht="12.75">
      <c r="A116" s="6"/>
      <c r="B116" s="6"/>
      <c r="C116" s="6"/>
      <c r="D116" s="6"/>
      <c r="E116" s="6"/>
      <c r="F116" s="6"/>
      <c r="G116" s="14"/>
    </row>
    <row r="117" spans="1:7" ht="12.75">
      <c r="A117" s="6"/>
      <c r="B117" s="6"/>
      <c r="C117" s="6"/>
      <c r="D117" s="6"/>
      <c r="E117" s="6"/>
      <c r="F117" s="6"/>
      <c r="G117" s="14"/>
    </row>
    <row r="118" spans="1:7" ht="12.75">
      <c r="A118" s="6"/>
      <c r="B118" s="6"/>
      <c r="C118" s="6"/>
      <c r="D118" s="6"/>
      <c r="E118" s="6"/>
      <c r="F118" s="6"/>
      <c r="G118" s="14"/>
    </row>
    <row r="119" spans="1:7" ht="12.75">
      <c r="A119" s="6"/>
      <c r="B119" s="6"/>
      <c r="C119" s="6"/>
      <c r="D119" s="6"/>
      <c r="E119" s="6"/>
      <c r="F119" s="6"/>
      <c r="G119" s="14"/>
    </row>
    <row r="120" spans="1:7" ht="12.75">
      <c r="A120" s="6"/>
      <c r="B120" s="6"/>
      <c r="C120" s="6"/>
      <c r="D120" s="6"/>
      <c r="E120" s="6"/>
      <c r="F120" s="6"/>
      <c r="G120" s="14"/>
    </row>
    <row r="121" spans="1:7" ht="12.75">
      <c r="A121" s="6"/>
      <c r="B121" s="6"/>
      <c r="C121" s="6"/>
      <c r="D121" s="6"/>
      <c r="E121" s="6"/>
      <c r="F121" s="6"/>
      <c r="G121" s="14"/>
    </row>
    <row r="122" spans="1:7" ht="12.75">
      <c r="A122" s="6"/>
      <c r="B122" s="6"/>
      <c r="C122" s="6"/>
      <c r="D122" s="6"/>
      <c r="E122" s="6"/>
      <c r="F122" s="6"/>
      <c r="G122" s="14"/>
    </row>
    <row r="123" spans="1:7" ht="12.75">
      <c r="A123" s="6"/>
      <c r="B123" s="6"/>
      <c r="C123" s="6"/>
      <c r="D123" s="6"/>
      <c r="E123" s="6"/>
      <c r="F123" s="6"/>
      <c r="G123" s="14"/>
    </row>
    <row r="124" spans="1:7" ht="12.75">
      <c r="A124" s="6"/>
      <c r="B124" s="6"/>
      <c r="C124" s="6"/>
      <c r="D124" s="6"/>
      <c r="E124" s="6"/>
      <c r="F124" s="6"/>
      <c r="G124" s="14"/>
    </row>
    <row r="125" spans="1:7" ht="12.75">
      <c r="A125" s="6"/>
      <c r="B125" s="6"/>
      <c r="C125" s="6"/>
      <c r="D125" s="6"/>
      <c r="E125" s="6"/>
      <c r="F125" s="6"/>
      <c r="G125" s="14"/>
    </row>
    <row r="126" spans="1:7" ht="12.75">
      <c r="A126" s="6"/>
      <c r="B126" s="6"/>
      <c r="C126" s="6"/>
      <c r="D126" s="6"/>
      <c r="E126" s="6"/>
      <c r="F126" s="6"/>
      <c r="G126" s="14"/>
    </row>
    <row r="127" spans="1:7" ht="12.75">
      <c r="A127" s="6"/>
      <c r="B127" s="6"/>
      <c r="C127" s="6"/>
      <c r="D127" s="6"/>
      <c r="E127" s="6"/>
      <c r="F127" s="6"/>
      <c r="G127" s="14"/>
    </row>
    <row r="128" spans="1:7" ht="12.75">
      <c r="A128" s="6"/>
      <c r="B128" s="6"/>
      <c r="C128" s="6"/>
      <c r="D128" s="6"/>
      <c r="E128" s="6"/>
      <c r="F128" s="6"/>
      <c r="G128" s="14"/>
    </row>
    <row r="129" spans="1:7" ht="12.75">
      <c r="A129" s="6"/>
      <c r="B129" s="6"/>
      <c r="C129" s="6"/>
      <c r="D129" s="6"/>
      <c r="E129" s="6"/>
      <c r="F129" s="6"/>
      <c r="G129" s="14"/>
    </row>
    <row r="130" spans="1:7" ht="12.75">
      <c r="A130" s="6"/>
      <c r="B130" s="6"/>
      <c r="C130" s="6"/>
      <c r="D130" s="6"/>
      <c r="E130" s="6"/>
      <c r="F130" s="6"/>
      <c r="G130" s="14"/>
    </row>
    <row r="131" spans="1:7" ht="12.75">
      <c r="A131" s="6"/>
      <c r="B131" s="6"/>
      <c r="C131" s="6"/>
      <c r="D131" s="6"/>
      <c r="E131" s="6"/>
      <c r="F131" s="6"/>
      <c r="G131" s="14"/>
    </row>
    <row r="132" spans="1:7" ht="12.75">
      <c r="A132" s="6"/>
      <c r="B132" s="6"/>
      <c r="C132" s="6"/>
      <c r="D132" s="6"/>
      <c r="E132" s="6"/>
      <c r="F132" s="6"/>
      <c r="G132" s="14"/>
    </row>
    <row r="133" spans="1:7" ht="12.75">
      <c r="A133" s="6"/>
      <c r="B133" s="6"/>
      <c r="C133" s="6"/>
      <c r="D133" s="6"/>
      <c r="E133" s="6"/>
      <c r="F133" s="6"/>
      <c r="G133" s="14"/>
    </row>
    <row r="134" spans="1:7" ht="12.75">
      <c r="A134" s="6"/>
      <c r="B134" s="6"/>
      <c r="C134" s="6"/>
      <c r="D134" s="6"/>
      <c r="E134" s="6"/>
      <c r="F134" s="6"/>
      <c r="G134" s="14"/>
    </row>
    <row r="135" spans="1:7" ht="12.75">
      <c r="A135" s="6"/>
      <c r="B135" s="6"/>
      <c r="C135" s="6"/>
      <c r="D135" s="6"/>
      <c r="E135" s="6"/>
      <c r="F135" s="6"/>
      <c r="G135" s="14"/>
    </row>
    <row r="136" spans="1:7" ht="12.75">
      <c r="A136" s="6"/>
      <c r="B136" s="6"/>
      <c r="C136" s="6"/>
      <c r="D136" s="6"/>
      <c r="E136" s="6"/>
      <c r="F136" s="6"/>
      <c r="G136" s="14"/>
    </row>
    <row r="137" spans="1:7" ht="12.75">
      <c r="A137" s="6"/>
      <c r="B137" s="6"/>
      <c r="C137" s="6"/>
      <c r="D137" s="6"/>
      <c r="E137" s="6"/>
      <c r="F137" s="6"/>
      <c r="G137" s="14"/>
    </row>
    <row r="138" spans="1:7" ht="12.75">
      <c r="A138" s="6"/>
      <c r="B138" s="6"/>
      <c r="C138" s="6"/>
      <c r="D138" s="6"/>
      <c r="E138" s="6"/>
      <c r="F138" s="6"/>
      <c r="G138" s="14"/>
    </row>
    <row r="139" spans="1:7" ht="12.75">
      <c r="A139" s="6"/>
      <c r="B139" s="6"/>
      <c r="C139" s="6"/>
      <c r="D139" s="6"/>
      <c r="E139" s="6"/>
      <c r="F139" s="6"/>
      <c r="G139" s="14"/>
    </row>
    <row r="140" spans="1:7" ht="12.75">
      <c r="A140" s="6"/>
      <c r="B140" s="6"/>
      <c r="C140" s="6"/>
      <c r="D140" s="6"/>
      <c r="E140" s="6"/>
      <c r="F140" s="6"/>
      <c r="G140" s="14"/>
    </row>
    <row r="141" spans="1:7" ht="12.75">
      <c r="A141" s="6"/>
      <c r="B141" s="6"/>
      <c r="C141" s="6"/>
      <c r="D141" s="6"/>
      <c r="E141" s="6"/>
      <c r="F141" s="6"/>
      <c r="G141" s="14"/>
    </row>
    <row r="142" spans="1:7" ht="12.75">
      <c r="A142" s="6"/>
      <c r="B142" s="6"/>
      <c r="C142" s="6"/>
      <c r="D142" s="6"/>
      <c r="E142" s="6"/>
      <c r="F142" s="6"/>
      <c r="G142" s="14"/>
    </row>
  </sheetData>
  <sheetProtection/>
  <mergeCells count="10">
    <mergeCell ref="A60:G60"/>
    <mergeCell ref="D62:E62"/>
    <mergeCell ref="C64:E64"/>
    <mergeCell ref="A48:A49"/>
    <mergeCell ref="F48:F49"/>
    <mergeCell ref="G48:G49"/>
    <mergeCell ref="A51:A53"/>
    <mergeCell ref="B51:D53"/>
    <mergeCell ref="F51:G51"/>
    <mergeCell ref="F52:G52"/>
  </mergeCells>
  <hyperlinks>
    <hyperlink ref="C64:E64" location="содержание!A1" display="Вернуться в содержание."/>
  </hyperlink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A123"/>
  <sheetViews>
    <sheetView zoomScalePageLayoutView="0" workbookViewId="0" topLeftCell="A16">
      <selection activeCell="AA46" sqref="AA46"/>
    </sheetView>
  </sheetViews>
  <sheetFormatPr defaultColWidth="9.00390625" defaultRowHeight="12.75"/>
  <cols>
    <col min="1" max="1" width="4.75390625" style="6" customWidth="1"/>
    <col min="2" max="24" width="4.75390625" style="0" customWidth="1"/>
  </cols>
  <sheetData>
    <row r="1" spans="2:21" ht="13.5" thickBot="1"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</row>
    <row r="2" spans="2:21" ht="2.25" customHeight="1"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</row>
    <row r="3" ht="12.75">
      <c r="K3" s="111" t="s">
        <v>1615</v>
      </c>
    </row>
    <row r="4" ht="12.75">
      <c r="K4" s="111" t="s">
        <v>1588</v>
      </c>
    </row>
    <row r="5" ht="12.75">
      <c r="K5" s="111" t="s">
        <v>1835</v>
      </c>
    </row>
    <row r="6" spans="2:21" ht="13.5" thickBot="1">
      <c r="B6" s="17"/>
      <c r="C6" s="17"/>
      <c r="D6" s="17"/>
      <c r="E6" s="17"/>
      <c r="F6" s="17"/>
      <c r="G6" s="17"/>
      <c r="H6" s="17"/>
      <c r="I6" s="17"/>
      <c r="J6" s="17"/>
      <c r="K6" s="799" t="s">
        <v>1590</v>
      </c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2:21" ht="2.25" customHeight="1" thickBot="1" thickTop="1">
      <c r="B7" s="561"/>
      <c r="C7" s="561"/>
      <c r="D7" s="561"/>
      <c r="E7" s="561"/>
      <c r="F7" s="561"/>
      <c r="G7" s="561"/>
      <c r="H7" s="561"/>
      <c r="I7" s="561"/>
      <c r="J7" s="561"/>
      <c r="K7" s="561"/>
      <c r="L7" s="561"/>
      <c r="M7" s="561"/>
      <c r="N7" s="561"/>
      <c r="O7" s="561"/>
      <c r="P7" s="561"/>
      <c r="Q7" s="561"/>
      <c r="R7" s="561"/>
      <c r="S7" s="561"/>
      <c r="T7" s="561"/>
      <c r="U7" s="561"/>
    </row>
    <row r="8" spans="2:21" ht="12.7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2:22" ht="12.7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2:24" ht="18.75">
      <c r="B10" s="6"/>
      <c r="C10" s="6"/>
      <c r="D10" s="6"/>
      <c r="E10" s="6"/>
      <c r="F10" s="6"/>
      <c r="G10" s="6"/>
      <c r="H10" s="6"/>
      <c r="I10" s="6"/>
      <c r="J10" s="6"/>
      <c r="K10" s="588" t="s">
        <v>901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2:24" ht="18.75">
      <c r="B11" s="6"/>
      <c r="C11" s="6"/>
      <c r="D11" s="6"/>
      <c r="E11" s="6"/>
      <c r="F11" s="6"/>
      <c r="G11" s="6"/>
      <c r="H11" s="6"/>
      <c r="I11" s="6"/>
      <c r="J11" s="6"/>
      <c r="K11" s="588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2:24" ht="12.75">
      <c r="B12" s="1106" t="s">
        <v>1269</v>
      </c>
      <c r="C12" s="1108"/>
      <c r="D12" s="1106" t="s">
        <v>1270</v>
      </c>
      <c r="E12" s="1107"/>
      <c r="F12" s="1107"/>
      <c r="G12" s="1107"/>
      <c r="H12" s="1107"/>
      <c r="I12" s="1107"/>
      <c r="J12" s="1108"/>
      <c r="K12" s="1124" t="s">
        <v>1263</v>
      </c>
      <c r="L12" s="1120"/>
      <c r="M12" s="1120"/>
      <c r="N12" s="1121"/>
      <c r="O12" s="1124" t="s">
        <v>1264</v>
      </c>
      <c r="P12" s="1120"/>
      <c r="Q12" s="1121"/>
      <c r="R12" s="1124" t="s">
        <v>1907</v>
      </c>
      <c r="S12" s="1120"/>
      <c r="T12" s="1121"/>
      <c r="U12" s="6"/>
      <c r="V12" s="6"/>
      <c r="W12" s="6"/>
      <c r="X12" s="6"/>
    </row>
    <row r="13" spans="2:24" ht="12.75">
      <c r="B13" s="1109"/>
      <c r="C13" s="1111"/>
      <c r="D13" s="1109"/>
      <c r="E13" s="1110"/>
      <c r="F13" s="1110"/>
      <c r="G13" s="1110"/>
      <c r="H13" s="1110"/>
      <c r="I13" s="1110"/>
      <c r="J13" s="1111"/>
      <c r="K13" s="1125" t="s">
        <v>902</v>
      </c>
      <c r="L13" s="1122"/>
      <c r="M13" s="1122"/>
      <c r="N13" s="1123"/>
      <c r="O13" s="1125" t="s">
        <v>1265</v>
      </c>
      <c r="P13" s="1122"/>
      <c r="Q13" s="1123"/>
      <c r="R13" s="47"/>
      <c r="S13" s="330" t="s">
        <v>1114</v>
      </c>
      <c r="T13" s="589"/>
      <c r="U13" s="6"/>
      <c r="V13" s="6"/>
      <c r="W13" s="6"/>
      <c r="X13" s="6"/>
    </row>
    <row r="14" spans="2:27" ht="12.75">
      <c r="B14" s="1126" t="s">
        <v>1266</v>
      </c>
      <c r="C14" s="1127"/>
      <c r="D14" s="300" t="s">
        <v>1267</v>
      </c>
      <c r="E14" s="42"/>
      <c r="F14" s="42"/>
      <c r="G14" s="42"/>
      <c r="H14" s="42"/>
      <c r="I14" s="42"/>
      <c r="J14" s="42"/>
      <c r="K14" s="590"/>
      <c r="L14" s="591"/>
      <c r="M14" s="42"/>
      <c r="N14" s="42"/>
      <c r="O14" s="592"/>
      <c r="P14" s="329">
        <v>15</v>
      </c>
      <c r="Q14" s="301"/>
      <c r="R14" s="1128">
        <f>32.4*1.15</f>
        <v>37.26</v>
      </c>
      <c r="S14" s="1128"/>
      <c r="T14" s="1128"/>
      <c r="U14" s="6"/>
      <c r="V14" s="6"/>
      <c r="W14" s="6"/>
      <c r="X14" s="6"/>
      <c r="Z14" s="593"/>
      <c r="AA14" s="110"/>
    </row>
    <row r="15" spans="2:27" ht="14.25">
      <c r="B15" s="1126" t="s">
        <v>1266</v>
      </c>
      <c r="C15" s="1127"/>
      <c r="D15" s="303" t="s">
        <v>903</v>
      </c>
      <c r="E15" s="43"/>
      <c r="F15" s="43"/>
      <c r="G15" s="43"/>
      <c r="H15" s="43"/>
      <c r="I15" s="43"/>
      <c r="J15" s="43"/>
      <c r="K15" s="594"/>
      <c r="L15" s="526" t="s">
        <v>1268</v>
      </c>
      <c r="M15" s="43"/>
      <c r="N15" s="43"/>
      <c r="O15" s="595"/>
      <c r="P15" s="337">
        <v>20</v>
      </c>
      <c r="Q15" s="596"/>
      <c r="R15" s="1128">
        <f>37.9*1.15</f>
        <v>43.584999999999994</v>
      </c>
      <c r="S15" s="1128"/>
      <c r="T15" s="1128"/>
      <c r="U15" s="6"/>
      <c r="V15" s="6"/>
      <c r="W15" s="6"/>
      <c r="X15" s="6"/>
      <c r="Z15" s="593"/>
      <c r="AA15" s="110"/>
    </row>
    <row r="16" spans="2:27" ht="12.75">
      <c r="B16" s="1126" t="s">
        <v>1266</v>
      </c>
      <c r="C16" s="1127"/>
      <c r="D16" s="71"/>
      <c r="E16" s="43"/>
      <c r="F16" s="43"/>
      <c r="G16" s="43"/>
      <c r="H16" s="43"/>
      <c r="I16" s="43"/>
      <c r="J16" s="43"/>
      <c r="K16" s="586"/>
      <c r="L16" s="597"/>
      <c r="M16" s="43"/>
      <c r="N16" s="43"/>
      <c r="O16" s="71"/>
      <c r="P16" s="199">
        <v>25</v>
      </c>
      <c r="Q16" s="81"/>
      <c r="R16" s="1128">
        <f>51.9*1.15</f>
        <v>59.684999999999995</v>
      </c>
      <c r="S16" s="1128"/>
      <c r="T16" s="1128"/>
      <c r="U16" s="6"/>
      <c r="V16" s="6"/>
      <c r="W16" s="6"/>
      <c r="X16" s="6"/>
      <c r="Z16" s="593"/>
      <c r="AA16" s="110"/>
    </row>
    <row r="17" spans="2:27" ht="12.75">
      <c r="B17" s="1126" t="s">
        <v>1266</v>
      </c>
      <c r="C17" s="1127"/>
      <c r="D17" s="71"/>
      <c r="E17" s="43"/>
      <c r="F17" s="43"/>
      <c r="G17" s="43"/>
      <c r="H17" s="43"/>
      <c r="I17" s="43"/>
      <c r="J17" s="43"/>
      <c r="K17" s="587"/>
      <c r="L17" s="598"/>
      <c r="M17" s="47"/>
      <c r="N17" s="47"/>
      <c r="O17" s="595"/>
      <c r="P17" s="337">
        <v>32</v>
      </c>
      <c r="Q17" s="596"/>
      <c r="R17" s="1128">
        <f>109.7*1.15</f>
        <v>126.15499999999999</v>
      </c>
      <c r="S17" s="1128"/>
      <c r="T17" s="1128"/>
      <c r="U17" s="6"/>
      <c r="V17" s="6"/>
      <c r="W17" s="6"/>
      <c r="X17" s="6"/>
      <c r="Z17" s="593"/>
      <c r="AA17" s="110"/>
    </row>
    <row r="18" spans="2:27" ht="12.75">
      <c r="B18" s="1132" t="s">
        <v>904</v>
      </c>
      <c r="C18" s="1133"/>
      <c r="D18" s="599" t="s">
        <v>905</v>
      </c>
      <c r="E18" s="599"/>
      <c r="F18" s="599"/>
      <c r="G18" s="599"/>
      <c r="H18" s="599"/>
      <c r="I18" s="599"/>
      <c r="J18" s="599"/>
      <c r="K18" s="600"/>
      <c r="L18" s="601"/>
      <c r="M18" s="600"/>
      <c r="N18" s="600"/>
      <c r="O18" s="47"/>
      <c r="P18" s="47"/>
      <c r="Q18" s="47"/>
      <c r="R18" s="1134">
        <v>5.5</v>
      </c>
      <c r="S18" s="1135"/>
      <c r="T18" s="1136"/>
      <c r="U18" s="6"/>
      <c r="V18" s="6"/>
      <c r="W18" s="6"/>
      <c r="X18" s="6"/>
      <c r="Z18" s="593"/>
      <c r="AA18" s="110"/>
    </row>
    <row r="19" spans="2:27" ht="12.7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6"/>
      <c r="V19" s="6"/>
      <c r="W19" s="6"/>
      <c r="X19" s="6"/>
      <c r="Z19" s="110"/>
      <c r="AA19" s="110"/>
    </row>
    <row r="20" spans="2:27" ht="12.75">
      <c r="B20" s="1106" t="s">
        <v>1269</v>
      </c>
      <c r="C20" s="1107"/>
      <c r="D20" s="1108"/>
      <c r="E20" s="1106" t="s">
        <v>1270</v>
      </c>
      <c r="F20" s="1107"/>
      <c r="G20" s="1107"/>
      <c r="H20" s="1107"/>
      <c r="I20" s="1107"/>
      <c r="J20" s="1107"/>
      <c r="K20" s="1108"/>
      <c r="L20" s="1124" t="s">
        <v>1263</v>
      </c>
      <c r="M20" s="1120"/>
      <c r="N20" s="1120"/>
      <c r="O20" s="1121"/>
      <c r="P20" s="1124" t="s">
        <v>1264</v>
      </c>
      <c r="Q20" s="1121"/>
      <c r="R20" s="1124" t="s">
        <v>1907</v>
      </c>
      <c r="S20" s="1120"/>
      <c r="T20" s="1121"/>
      <c r="U20" s="6"/>
      <c r="V20" s="6"/>
      <c r="W20" s="6"/>
      <c r="X20" s="6"/>
      <c r="Z20" s="110"/>
      <c r="AA20" s="110"/>
    </row>
    <row r="21" spans="2:27" ht="12.75">
      <c r="B21" s="1109"/>
      <c r="C21" s="1110"/>
      <c r="D21" s="1111"/>
      <c r="E21" s="1109"/>
      <c r="F21" s="1110"/>
      <c r="G21" s="1110"/>
      <c r="H21" s="1110"/>
      <c r="I21" s="1110"/>
      <c r="J21" s="1110"/>
      <c r="K21" s="1111"/>
      <c r="L21" s="602" t="s">
        <v>906</v>
      </c>
      <c r="M21" s="47"/>
      <c r="N21" s="47"/>
      <c r="O21" s="83"/>
      <c r="P21" s="1125" t="s">
        <v>1265</v>
      </c>
      <c r="Q21" s="1123"/>
      <c r="R21" s="71"/>
      <c r="S21" s="199" t="s">
        <v>1114</v>
      </c>
      <c r="T21" s="603"/>
      <c r="U21" s="6"/>
      <c r="V21" s="6"/>
      <c r="W21" s="6"/>
      <c r="X21" s="6"/>
      <c r="Z21" s="110"/>
      <c r="AA21" s="110"/>
    </row>
    <row r="22" spans="2:27" ht="12.75">
      <c r="B22" s="1126" t="s">
        <v>1255</v>
      </c>
      <c r="C22" s="1129"/>
      <c r="D22" s="1127"/>
      <c r="E22" s="304" t="s">
        <v>907</v>
      </c>
      <c r="F22" s="199"/>
      <c r="G22" s="43"/>
      <c r="H22" s="321"/>
      <c r="I22" s="43"/>
      <c r="J22" s="43"/>
      <c r="K22" s="81"/>
      <c r="L22" s="199"/>
      <c r="M22" s="96"/>
      <c r="N22" s="43"/>
      <c r="O22" s="81"/>
      <c r="P22" s="1130" t="s">
        <v>1297</v>
      </c>
      <c r="Q22" s="1130"/>
      <c r="R22" s="1131">
        <v>32</v>
      </c>
      <c r="S22" s="1131"/>
      <c r="T22" s="1131"/>
      <c r="U22" s="6"/>
      <c r="V22" s="6"/>
      <c r="W22" s="6"/>
      <c r="X22" s="6"/>
      <c r="Z22" s="110"/>
      <c r="AA22" s="110"/>
    </row>
    <row r="23" spans="2:27" ht="12.75">
      <c r="B23" s="1126" t="s">
        <v>1257</v>
      </c>
      <c r="C23" s="1129"/>
      <c r="D23" s="1127"/>
      <c r="E23" s="566" t="s">
        <v>1256</v>
      </c>
      <c r="F23" s="199"/>
      <c r="G23" s="43"/>
      <c r="H23" s="321"/>
      <c r="I23" s="43"/>
      <c r="J23" s="43"/>
      <c r="K23" s="81"/>
      <c r="L23" s="199"/>
      <c r="M23" s="604" t="s">
        <v>908</v>
      </c>
      <c r="N23" s="604"/>
      <c r="O23" s="81"/>
      <c r="P23" s="1130" t="s">
        <v>1298</v>
      </c>
      <c r="Q23" s="1130"/>
      <c r="R23" s="1131">
        <v>39</v>
      </c>
      <c r="S23" s="1131"/>
      <c r="T23" s="1131"/>
      <c r="U23" s="6"/>
      <c r="V23" s="6"/>
      <c r="W23" s="6"/>
      <c r="X23" s="6"/>
      <c r="Z23" s="110"/>
      <c r="AA23" s="110"/>
    </row>
    <row r="24" spans="2:27" ht="12.75">
      <c r="B24" s="1126" t="s">
        <v>1258</v>
      </c>
      <c r="C24" s="1129"/>
      <c r="D24" s="1127"/>
      <c r="E24" s="82"/>
      <c r="F24" s="330"/>
      <c r="G24" s="47"/>
      <c r="H24" s="319"/>
      <c r="I24" s="47"/>
      <c r="J24" s="47"/>
      <c r="K24" s="83"/>
      <c r="L24" s="330"/>
      <c r="M24" s="605"/>
      <c r="N24" s="47"/>
      <c r="O24" s="83"/>
      <c r="P24" s="1130" t="s">
        <v>1259</v>
      </c>
      <c r="Q24" s="1130"/>
      <c r="R24" s="1131">
        <v>44</v>
      </c>
      <c r="S24" s="1131"/>
      <c r="T24" s="1131"/>
      <c r="U24" s="6"/>
      <c r="V24" s="6"/>
      <c r="W24" s="6"/>
      <c r="X24" s="6"/>
      <c r="Z24" s="110"/>
      <c r="AA24" s="110"/>
    </row>
    <row r="25" spans="2:27" ht="14.25">
      <c r="B25" s="606"/>
      <c r="C25" s="337" t="s">
        <v>1260</v>
      </c>
      <c r="D25" s="607"/>
      <c r="E25" s="608" t="s">
        <v>909</v>
      </c>
      <c r="F25" s="337"/>
      <c r="G25" s="336"/>
      <c r="H25" s="609"/>
      <c r="I25" s="336"/>
      <c r="J25" s="336"/>
      <c r="K25" s="336"/>
      <c r="L25" s="337"/>
      <c r="M25" s="610"/>
      <c r="N25" s="336"/>
      <c r="O25" s="336"/>
      <c r="P25" s="611"/>
      <c r="Q25" s="596"/>
      <c r="R25" s="1137">
        <v>25</v>
      </c>
      <c r="S25" s="1138"/>
      <c r="T25" s="1139"/>
      <c r="U25" s="6"/>
      <c r="V25" s="6"/>
      <c r="W25" s="6"/>
      <c r="X25" s="6"/>
      <c r="Z25" s="110"/>
      <c r="AA25" s="110"/>
    </row>
    <row r="26" spans="2:27" ht="12.75">
      <c r="B26" s="526"/>
      <c r="C26" s="199"/>
      <c r="D26" s="321"/>
      <c r="E26" s="43"/>
      <c r="F26" s="199"/>
      <c r="G26" s="43"/>
      <c r="H26" s="321"/>
      <c r="I26" s="43"/>
      <c r="J26" s="43"/>
      <c r="K26" s="43"/>
      <c r="L26" s="199"/>
      <c r="M26" s="96"/>
      <c r="N26" s="43"/>
      <c r="O26" s="43"/>
      <c r="P26" s="575"/>
      <c r="Q26" s="43"/>
      <c r="R26" s="43"/>
      <c r="S26" s="96"/>
      <c r="T26" s="43"/>
      <c r="U26" s="6"/>
      <c r="V26" s="6"/>
      <c r="W26" s="6"/>
      <c r="X26" s="6"/>
      <c r="Z26" s="110"/>
      <c r="AA26" s="110"/>
    </row>
    <row r="27" spans="2:27" ht="12.75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6"/>
      <c r="V27" s="6"/>
      <c r="W27" s="6"/>
      <c r="X27" s="6"/>
      <c r="Z27" s="110"/>
      <c r="AA27" s="110"/>
    </row>
    <row r="28" spans="2:27" ht="12.75">
      <c r="B28" s="1106" t="s">
        <v>1269</v>
      </c>
      <c r="C28" s="1108"/>
      <c r="D28" s="1106" t="s">
        <v>1270</v>
      </c>
      <c r="E28" s="1107"/>
      <c r="F28" s="1107"/>
      <c r="G28" s="1107"/>
      <c r="H28" s="1107"/>
      <c r="I28" s="1107"/>
      <c r="J28" s="1107"/>
      <c r="K28" s="1107"/>
      <c r="L28" s="1107"/>
      <c r="M28" s="1107"/>
      <c r="N28" s="1108"/>
      <c r="O28" s="592"/>
      <c r="P28" s="329" t="s">
        <v>1264</v>
      </c>
      <c r="Q28" s="301"/>
      <c r="R28" s="592"/>
      <c r="S28" s="612" t="s">
        <v>1907</v>
      </c>
      <c r="T28" s="613"/>
      <c r="U28" s="6"/>
      <c r="V28" s="6"/>
      <c r="W28" s="6"/>
      <c r="X28" s="6"/>
      <c r="Z28" s="110"/>
      <c r="AA28" s="110"/>
    </row>
    <row r="29" spans="2:27" ht="12.75">
      <c r="B29" s="1109"/>
      <c r="C29" s="1111"/>
      <c r="D29" s="1109"/>
      <c r="E29" s="1110"/>
      <c r="F29" s="1110"/>
      <c r="G29" s="1110"/>
      <c r="H29" s="1110"/>
      <c r="I29" s="1110"/>
      <c r="J29" s="1110"/>
      <c r="K29" s="1110"/>
      <c r="L29" s="1110"/>
      <c r="M29" s="1110"/>
      <c r="N29" s="1111"/>
      <c r="O29" s="82"/>
      <c r="P29" s="330" t="s">
        <v>1265</v>
      </c>
      <c r="Q29" s="83"/>
      <c r="R29" s="82"/>
      <c r="S29" s="330" t="s">
        <v>1114</v>
      </c>
      <c r="T29" s="589"/>
      <c r="U29" s="6"/>
      <c r="V29" s="6"/>
      <c r="W29" s="6"/>
      <c r="X29" s="6"/>
      <c r="Z29" s="110"/>
      <c r="AA29" s="110"/>
    </row>
    <row r="30" spans="2:27" ht="12.75">
      <c r="B30" s="592"/>
      <c r="C30" s="301"/>
      <c r="D30" s="614" t="s">
        <v>910</v>
      </c>
      <c r="E30" s="42"/>
      <c r="F30" s="42"/>
      <c r="G30" s="42"/>
      <c r="H30" s="42"/>
      <c r="I30" s="42"/>
      <c r="J30" s="42"/>
      <c r="K30" s="42"/>
      <c r="L30" s="42"/>
      <c r="M30" s="42"/>
      <c r="N30" s="301"/>
      <c r="O30" s="592"/>
      <c r="P30" s="615"/>
      <c r="Q30" s="301"/>
      <c r="R30" s="592"/>
      <c r="S30" s="42"/>
      <c r="T30" s="301"/>
      <c r="U30" s="6"/>
      <c r="V30" s="6"/>
      <c r="W30" s="6"/>
      <c r="X30" s="6"/>
      <c r="Z30" s="593"/>
      <c r="AA30" s="110"/>
    </row>
    <row r="31" spans="2:27" ht="12.75">
      <c r="B31" s="1140" t="s">
        <v>911</v>
      </c>
      <c r="C31" s="1141"/>
      <c r="D31" s="566" t="s">
        <v>912</v>
      </c>
      <c r="E31" s="43"/>
      <c r="F31" s="43"/>
      <c r="G31" s="43"/>
      <c r="H31" s="43"/>
      <c r="I31" s="43"/>
      <c r="J31" s="43"/>
      <c r="K31" s="43"/>
      <c r="L31" s="43"/>
      <c r="M31" s="43"/>
      <c r="N31" s="81"/>
      <c r="O31" s="71"/>
      <c r="P31" s="542">
        <v>15</v>
      </c>
      <c r="Q31" s="81"/>
      <c r="R31" s="1142">
        <v>39.68</v>
      </c>
      <c r="S31" s="1143"/>
      <c r="T31" s="1144"/>
      <c r="U31" s="6"/>
      <c r="V31" s="6"/>
      <c r="W31" s="6"/>
      <c r="X31" s="6"/>
      <c r="Z31" s="593"/>
      <c r="AA31" s="110"/>
    </row>
    <row r="32" spans="2:27" ht="12.75">
      <c r="B32" s="82"/>
      <c r="C32" s="83"/>
      <c r="D32" s="616" t="s">
        <v>913</v>
      </c>
      <c r="E32" s="47"/>
      <c r="F32" s="47"/>
      <c r="G32" s="47"/>
      <c r="H32" s="47"/>
      <c r="I32" s="47"/>
      <c r="J32" s="47"/>
      <c r="K32" s="47"/>
      <c r="L32" s="47"/>
      <c r="M32" s="47"/>
      <c r="N32" s="83"/>
      <c r="O32" s="82"/>
      <c r="P32" s="617"/>
      <c r="Q32" s="83"/>
      <c r="R32" s="82"/>
      <c r="S32" s="47"/>
      <c r="T32" s="83"/>
      <c r="U32" s="6"/>
      <c r="V32" s="6"/>
      <c r="W32" s="6"/>
      <c r="X32" s="6"/>
      <c r="Z32" s="593"/>
      <c r="AA32" s="110"/>
    </row>
    <row r="33" spans="2:27" ht="12.75">
      <c r="B33" s="1145" t="s">
        <v>914</v>
      </c>
      <c r="C33" s="1146"/>
      <c r="D33" s="614" t="s">
        <v>915</v>
      </c>
      <c r="E33" s="42"/>
      <c r="F33" s="42"/>
      <c r="G33" s="42"/>
      <c r="H33" s="42"/>
      <c r="I33" s="42"/>
      <c r="J33" s="42"/>
      <c r="K33" s="42"/>
      <c r="L33" s="42"/>
      <c r="M33" s="42"/>
      <c r="N33" s="301"/>
      <c r="O33" s="592"/>
      <c r="P33" s="615"/>
      <c r="Q33" s="301"/>
      <c r="R33" s="592"/>
      <c r="S33" s="42"/>
      <c r="T33" s="301"/>
      <c r="U33" s="6"/>
      <c r="V33" s="6"/>
      <c r="W33" s="6"/>
      <c r="X33" s="6"/>
      <c r="Z33" s="593"/>
      <c r="AA33" s="110"/>
    </row>
    <row r="34" spans="2:27" ht="12.75">
      <c r="B34" s="1147"/>
      <c r="C34" s="1148"/>
      <c r="D34" s="566" t="s">
        <v>916</v>
      </c>
      <c r="E34" s="43"/>
      <c r="F34" s="43"/>
      <c r="G34" s="43"/>
      <c r="H34" s="43"/>
      <c r="I34" s="43"/>
      <c r="J34" s="43"/>
      <c r="K34" s="43"/>
      <c r="L34" s="43"/>
      <c r="M34" s="43"/>
      <c r="N34" s="81"/>
      <c r="O34" s="71"/>
      <c r="P34" s="542">
        <v>25</v>
      </c>
      <c r="Q34" s="81"/>
      <c r="R34" s="1142">
        <v>40.6</v>
      </c>
      <c r="S34" s="1143"/>
      <c r="T34" s="1144"/>
      <c r="U34" s="6"/>
      <c r="V34" s="6"/>
      <c r="W34" s="6"/>
      <c r="X34" s="6"/>
      <c r="Z34" s="593"/>
      <c r="AA34" s="110"/>
    </row>
    <row r="35" spans="2:27" ht="12.75">
      <c r="B35" s="1149"/>
      <c r="C35" s="1150"/>
      <c r="D35" s="618"/>
      <c r="E35" s="47"/>
      <c r="F35" s="47"/>
      <c r="G35" s="47"/>
      <c r="H35" s="47"/>
      <c r="I35" s="47"/>
      <c r="J35" s="47"/>
      <c r="K35" s="47"/>
      <c r="L35" s="47"/>
      <c r="M35" s="47"/>
      <c r="N35" s="83"/>
      <c r="O35" s="82"/>
      <c r="P35" s="617"/>
      <c r="Q35" s="83"/>
      <c r="R35" s="82"/>
      <c r="S35" s="47"/>
      <c r="T35" s="83"/>
      <c r="U35" s="6"/>
      <c r="V35" s="6"/>
      <c r="W35" s="6"/>
      <c r="X35" s="6"/>
      <c r="Z35" s="593"/>
      <c r="AA35" s="110"/>
    </row>
    <row r="36" spans="2:27" ht="12.75">
      <c r="B36" s="1153" t="s">
        <v>917</v>
      </c>
      <c r="C36" s="1154"/>
      <c r="D36" s="619" t="s">
        <v>918</v>
      </c>
      <c r="E36" s="6"/>
      <c r="F36" s="6"/>
      <c r="G36" s="6"/>
      <c r="H36" s="6"/>
      <c r="I36" s="6"/>
      <c r="J36" s="6"/>
      <c r="K36" s="6"/>
      <c r="L36" s="6"/>
      <c r="M36" s="6"/>
      <c r="N36" s="10"/>
      <c r="O36" s="27"/>
      <c r="P36" s="542">
        <v>25</v>
      </c>
      <c r="Q36" s="10"/>
      <c r="R36" s="1157">
        <v>14.9</v>
      </c>
      <c r="S36" s="1157"/>
      <c r="T36" s="1157"/>
      <c r="U36" s="6"/>
      <c r="V36" s="6"/>
      <c r="W36" s="6"/>
      <c r="X36" s="6"/>
      <c r="Z36" s="593"/>
      <c r="AA36" s="110"/>
    </row>
    <row r="37" spans="2:27" ht="12.75">
      <c r="B37" s="1155"/>
      <c r="C37" s="1156"/>
      <c r="D37" s="509" t="s">
        <v>919</v>
      </c>
      <c r="E37" s="6"/>
      <c r="F37" s="6"/>
      <c r="G37" s="6"/>
      <c r="H37" s="6"/>
      <c r="I37" s="6"/>
      <c r="J37" s="6"/>
      <c r="K37" s="6"/>
      <c r="L37" s="6"/>
      <c r="M37" s="6"/>
      <c r="N37" s="10"/>
      <c r="O37" s="334"/>
      <c r="P37" s="620">
        <v>32</v>
      </c>
      <c r="Q37" s="86"/>
      <c r="R37" s="1158">
        <v>16.1</v>
      </c>
      <c r="S37" s="1158"/>
      <c r="T37" s="1158"/>
      <c r="U37" s="6"/>
      <c r="V37" s="6"/>
      <c r="W37" s="6"/>
      <c r="X37" s="6"/>
      <c r="Z37" s="593"/>
      <c r="AA37" s="110"/>
    </row>
    <row r="38" spans="2:27" ht="12.75">
      <c r="B38" s="1155"/>
      <c r="C38" s="1156"/>
      <c r="D38" s="509"/>
      <c r="E38" s="6"/>
      <c r="F38" s="6"/>
      <c r="G38" s="6"/>
      <c r="H38" s="6"/>
      <c r="I38" s="6"/>
      <c r="J38" s="6"/>
      <c r="K38" s="6"/>
      <c r="L38" s="6"/>
      <c r="M38" s="6"/>
      <c r="N38" s="10"/>
      <c r="O38" s="27"/>
      <c r="P38" s="542">
        <v>40</v>
      </c>
      <c r="Q38" s="10"/>
      <c r="R38" s="1159">
        <v>18.4</v>
      </c>
      <c r="S38" s="1159"/>
      <c r="T38" s="1159"/>
      <c r="U38" s="6"/>
      <c r="V38" s="6"/>
      <c r="W38" s="6"/>
      <c r="X38" s="6"/>
      <c r="Z38" s="593"/>
      <c r="AA38" s="110"/>
    </row>
    <row r="39" spans="2:27" ht="12.75">
      <c r="B39" s="1155"/>
      <c r="C39" s="1156"/>
      <c r="D39" s="27"/>
      <c r="E39" s="6"/>
      <c r="F39" s="6"/>
      <c r="G39" s="6"/>
      <c r="H39" s="6"/>
      <c r="I39" s="6"/>
      <c r="J39" s="6"/>
      <c r="K39" s="6"/>
      <c r="L39" s="6"/>
      <c r="M39" s="6"/>
      <c r="N39" s="10"/>
      <c r="O39" s="564"/>
      <c r="P39" s="522">
        <v>50</v>
      </c>
      <c r="Q39" s="3"/>
      <c r="R39" s="1157">
        <v>19.5</v>
      </c>
      <c r="S39" s="1157"/>
      <c r="T39" s="1157"/>
      <c r="U39" s="6"/>
      <c r="V39" s="6"/>
      <c r="W39" s="6"/>
      <c r="X39" s="6"/>
      <c r="Z39" s="593"/>
      <c r="AA39" s="110"/>
    </row>
    <row r="40" spans="2:27" ht="12.75">
      <c r="B40" s="1153">
        <v>389</v>
      </c>
      <c r="C40" s="1154"/>
      <c r="D40" s="621" t="s">
        <v>920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564"/>
      <c r="P40" s="30">
        <v>15</v>
      </c>
      <c r="Q40" s="19"/>
      <c r="R40" s="1160">
        <v>28.2</v>
      </c>
      <c r="S40" s="1161"/>
      <c r="T40" s="1162"/>
      <c r="U40" s="6"/>
      <c r="V40" s="6"/>
      <c r="W40" s="6"/>
      <c r="X40" s="6"/>
      <c r="Z40" s="110"/>
      <c r="AA40" s="110"/>
    </row>
    <row r="41" spans="2:27" ht="12.75">
      <c r="B41" s="1155"/>
      <c r="C41" s="1156"/>
      <c r="D41" s="622" t="s">
        <v>921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27"/>
      <c r="P41" s="29"/>
      <c r="Q41" s="6"/>
      <c r="R41" s="623"/>
      <c r="S41" s="624"/>
      <c r="T41" s="625"/>
      <c r="U41" s="6"/>
      <c r="V41" s="6"/>
      <c r="W41" s="6"/>
      <c r="X41" s="6"/>
      <c r="Z41" s="110"/>
      <c r="AA41" s="110"/>
    </row>
    <row r="42" spans="2:27" ht="12.75">
      <c r="B42" s="1155"/>
      <c r="C42" s="115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564"/>
      <c r="P42" s="30">
        <v>20</v>
      </c>
      <c r="Q42" s="19"/>
      <c r="R42" s="1160">
        <v>33.5</v>
      </c>
      <c r="S42" s="1161"/>
      <c r="T42" s="1162"/>
      <c r="U42" s="6"/>
      <c r="V42" s="6"/>
      <c r="W42" s="6"/>
      <c r="X42" s="6"/>
      <c r="Z42" s="110"/>
      <c r="AA42" s="110"/>
    </row>
    <row r="43" spans="2:27" ht="12.75">
      <c r="B43" s="1155"/>
      <c r="C43" s="115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8"/>
      <c r="P43" s="330"/>
      <c r="Q43" s="17"/>
      <c r="R43" s="626"/>
      <c r="S43" s="627"/>
      <c r="T43" s="628"/>
      <c r="U43" s="6"/>
      <c r="V43" s="6"/>
      <c r="W43" s="6"/>
      <c r="X43" s="6"/>
      <c r="Z43" s="110"/>
      <c r="AA43" s="110"/>
    </row>
    <row r="44" spans="2:27" ht="12.75">
      <c r="B44" s="1070">
        <v>254</v>
      </c>
      <c r="C44" s="1072"/>
      <c r="D44" s="629" t="s">
        <v>922</v>
      </c>
      <c r="E44" s="19"/>
      <c r="F44" s="19"/>
      <c r="G44" s="19"/>
      <c r="H44" s="19"/>
      <c r="I44" s="19"/>
      <c r="J44" s="19"/>
      <c r="K44" s="19"/>
      <c r="L44" s="19"/>
      <c r="M44" s="19"/>
      <c r="N44" s="3"/>
      <c r="O44" s="27"/>
      <c r="P44" s="29">
        <v>15</v>
      </c>
      <c r="Q44" s="6"/>
      <c r="R44" s="991"/>
      <c r="S44" s="991" t="s">
        <v>480</v>
      </c>
      <c r="T44" s="991"/>
      <c r="U44" s="6"/>
      <c r="V44" s="6"/>
      <c r="W44" s="6"/>
      <c r="X44" s="6"/>
      <c r="Z44" s="110"/>
      <c r="AA44" s="110"/>
    </row>
    <row r="45" spans="2:27" ht="14.25">
      <c r="B45" s="1151"/>
      <c r="C45" s="1152"/>
      <c r="D45" s="53" t="s">
        <v>923</v>
      </c>
      <c r="E45" s="6"/>
      <c r="F45" s="6"/>
      <c r="G45" s="6"/>
      <c r="H45" s="6"/>
      <c r="I45" s="6"/>
      <c r="J45" s="6"/>
      <c r="K45" s="6"/>
      <c r="L45" s="6"/>
      <c r="M45" s="6"/>
      <c r="N45" s="10"/>
      <c r="O45" s="564"/>
      <c r="P45" s="30">
        <v>20</v>
      </c>
      <c r="Q45" s="19"/>
      <c r="R45" s="991"/>
      <c r="S45" s="991" t="s">
        <v>481</v>
      </c>
      <c r="T45" s="991"/>
      <c r="U45" s="6"/>
      <c r="V45" s="6"/>
      <c r="W45" s="6"/>
      <c r="X45" s="6"/>
      <c r="Z45" s="110"/>
      <c r="AA45" s="110"/>
    </row>
    <row r="46" spans="2:27" ht="12.75">
      <c r="B46" s="1151"/>
      <c r="C46" s="1152"/>
      <c r="D46" s="73"/>
      <c r="E46" s="6"/>
      <c r="F46" s="6"/>
      <c r="G46" s="6"/>
      <c r="H46" s="6"/>
      <c r="I46" s="6"/>
      <c r="J46" s="6"/>
      <c r="K46" s="6"/>
      <c r="L46" s="6"/>
      <c r="M46" s="6"/>
      <c r="N46" s="10"/>
      <c r="O46" s="564"/>
      <c r="P46" s="30">
        <v>25</v>
      </c>
      <c r="Q46" s="19"/>
      <c r="R46" s="991"/>
      <c r="S46" s="991" t="s">
        <v>482</v>
      </c>
      <c r="T46" s="991"/>
      <c r="U46" s="6"/>
      <c r="V46" s="6"/>
      <c r="W46" s="6"/>
      <c r="X46" s="6"/>
      <c r="Z46" s="630"/>
      <c r="AA46" s="630"/>
    </row>
    <row r="47" spans="2:27" ht="12.75">
      <c r="B47" s="1151"/>
      <c r="C47" s="1152"/>
      <c r="D47" s="631"/>
      <c r="E47" s="6"/>
      <c r="F47" s="6"/>
      <c r="G47" s="6"/>
      <c r="H47" s="6"/>
      <c r="I47" s="6"/>
      <c r="J47" s="6"/>
      <c r="K47" s="6"/>
      <c r="L47" s="6"/>
      <c r="M47" s="6"/>
      <c r="N47" s="10"/>
      <c r="O47" s="564"/>
      <c r="P47" s="329">
        <v>32</v>
      </c>
      <c r="Q47" s="19"/>
      <c r="R47" s="991"/>
      <c r="S47" s="991" t="s">
        <v>483</v>
      </c>
      <c r="T47" s="991"/>
      <c r="U47" s="6"/>
      <c r="V47" s="6"/>
      <c r="W47" s="6"/>
      <c r="X47" s="6"/>
      <c r="Z47" s="110"/>
      <c r="AA47" s="110"/>
    </row>
    <row r="48" spans="2:27" ht="12.75">
      <c r="B48" s="1151"/>
      <c r="C48" s="1152"/>
      <c r="D48" s="597"/>
      <c r="E48" s="6"/>
      <c r="F48" s="6"/>
      <c r="G48" s="6"/>
      <c r="H48" s="6"/>
      <c r="I48" s="6"/>
      <c r="J48" s="6"/>
      <c r="K48" s="6"/>
      <c r="L48" s="6"/>
      <c r="M48" s="6"/>
      <c r="N48" s="10"/>
      <c r="O48" s="564"/>
      <c r="P48" s="329">
        <v>40</v>
      </c>
      <c r="Q48" s="19"/>
      <c r="R48" s="991"/>
      <c r="S48" s="991" t="s">
        <v>484</v>
      </c>
      <c r="T48" s="991"/>
      <c r="U48" s="6"/>
      <c r="V48" s="6"/>
      <c r="W48" s="6"/>
      <c r="X48" s="6"/>
      <c r="Z48" s="110"/>
      <c r="AA48" s="110"/>
    </row>
    <row r="49" spans="2:27" ht="12.75">
      <c r="B49" s="1073"/>
      <c r="C49" s="1075"/>
      <c r="D49" s="598"/>
      <c r="E49" s="17"/>
      <c r="F49" s="17"/>
      <c r="G49" s="17"/>
      <c r="H49" s="17"/>
      <c r="I49" s="17"/>
      <c r="J49" s="17"/>
      <c r="K49" s="17"/>
      <c r="L49" s="17"/>
      <c r="M49" s="17"/>
      <c r="N49" s="7"/>
      <c r="O49" s="334"/>
      <c r="P49" s="337">
        <v>50</v>
      </c>
      <c r="Q49" s="99"/>
      <c r="R49" s="991"/>
      <c r="S49" s="991" t="s">
        <v>485</v>
      </c>
      <c r="T49" s="991"/>
      <c r="U49" s="6"/>
      <c r="V49" s="6"/>
      <c r="W49" s="6"/>
      <c r="X49" s="6"/>
      <c r="Z49" s="110"/>
      <c r="AA49" s="110"/>
    </row>
    <row r="50" spans="2:27" ht="12.75">
      <c r="B50" s="1163"/>
      <c r="C50" s="1164"/>
      <c r="D50" s="632" t="s">
        <v>924</v>
      </c>
      <c r="E50" s="19"/>
      <c r="F50" s="19"/>
      <c r="G50" s="19"/>
      <c r="H50" s="19"/>
      <c r="I50" s="19"/>
      <c r="J50" s="19"/>
      <c r="K50" s="19"/>
      <c r="L50" s="19"/>
      <c r="M50" s="19"/>
      <c r="N50" s="3"/>
      <c r="O50" s="564"/>
      <c r="P50" s="30">
        <v>15</v>
      </c>
      <c r="Q50" s="19"/>
      <c r="R50" s="1165">
        <v>5.95</v>
      </c>
      <c r="S50" s="1166"/>
      <c r="T50" s="1167"/>
      <c r="U50" s="6"/>
      <c r="V50" s="6"/>
      <c r="W50" s="6"/>
      <c r="X50" s="6"/>
      <c r="Z50" s="593"/>
      <c r="AA50" s="110"/>
    </row>
    <row r="51" spans="2:27" ht="14.25">
      <c r="B51" s="1163" t="s">
        <v>925</v>
      </c>
      <c r="C51" s="1164"/>
      <c r="D51" s="633" t="s">
        <v>926</v>
      </c>
      <c r="E51" s="6"/>
      <c r="F51" s="6"/>
      <c r="G51" s="6"/>
      <c r="H51" s="6"/>
      <c r="I51" s="6"/>
      <c r="J51" s="6"/>
      <c r="K51" s="6"/>
      <c r="L51" s="6"/>
      <c r="M51" s="6"/>
      <c r="N51" s="10"/>
      <c r="O51" s="564"/>
      <c r="P51" s="30">
        <v>20</v>
      </c>
      <c r="Q51" s="19"/>
      <c r="R51" s="1165">
        <v>9.2</v>
      </c>
      <c r="S51" s="1166"/>
      <c r="T51" s="1167"/>
      <c r="U51" s="6"/>
      <c r="V51" s="6"/>
      <c r="W51" s="6"/>
      <c r="X51" s="6"/>
      <c r="Z51" s="593"/>
      <c r="AA51" s="110"/>
    </row>
    <row r="52" spans="2:27" ht="12.75">
      <c r="B52" s="1169"/>
      <c r="C52" s="1170"/>
      <c r="D52" s="634"/>
      <c r="E52" s="17"/>
      <c r="F52" s="17"/>
      <c r="G52" s="17"/>
      <c r="H52" s="17"/>
      <c r="I52" s="17"/>
      <c r="J52" s="17"/>
      <c r="K52" s="17"/>
      <c r="L52" s="17"/>
      <c r="M52" s="17"/>
      <c r="N52" s="7"/>
      <c r="O52" s="334"/>
      <c r="P52" s="36">
        <v>25</v>
      </c>
      <c r="Q52" s="86"/>
      <c r="R52" s="1165">
        <v>24.8</v>
      </c>
      <c r="S52" s="1166"/>
      <c r="T52" s="1167"/>
      <c r="U52" s="6"/>
      <c r="V52" s="6"/>
      <c r="W52" s="6"/>
      <c r="X52" s="6"/>
      <c r="Z52" s="593"/>
      <c r="AA52" s="110"/>
    </row>
    <row r="53" spans="2:27" ht="12.75">
      <c r="B53" s="1070" t="s">
        <v>927</v>
      </c>
      <c r="C53" s="1072"/>
      <c r="D53" s="635" t="s">
        <v>1756</v>
      </c>
      <c r="E53" s="19"/>
      <c r="F53" s="19"/>
      <c r="G53" s="19"/>
      <c r="H53" s="19"/>
      <c r="I53" s="19"/>
      <c r="J53" s="19"/>
      <c r="K53" s="19"/>
      <c r="L53" s="19"/>
      <c r="M53" s="19"/>
      <c r="N53" s="3"/>
      <c r="O53" s="564"/>
      <c r="P53" s="329">
        <v>20</v>
      </c>
      <c r="Q53" s="3"/>
      <c r="R53" s="1171">
        <v>43.3</v>
      </c>
      <c r="S53" s="1172"/>
      <c r="T53" s="1173"/>
      <c r="U53" s="6"/>
      <c r="V53" s="6"/>
      <c r="W53" s="6"/>
      <c r="X53" s="6"/>
      <c r="Z53" s="593"/>
      <c r="AA53" s="110"/>
    </row>
    <row r="54" spans="2:27" ht="14.25">
      <c r="B54" s="1151"/>
      <c r="C54" s="1152"/>
      <c r="D54" s="636" t="s">
        <v>928</v>
      </c>
      <c r="E54" s="6"/>
      <c r="F54" s="6"/>
      <c r="G54" s="6"/>
      <c r="H54" s="6"/>
      <c r="I54" s="6"/>
      <c r="J54" s="6"/>
      <c r="K54" s="6"/>
      <c r="L54" s="6"/>
      <c r="M54" s="6"/>
      <c r="N54" s="10"/>
      <c r="O54" s="28"/>
      <c r="P54" s="330"/>
      <c r="Q54" s="7"/>
      <c r="R54" s="637"/>
      <c r="S54" s="638"/>
      <c r="T54" s="639"/>
      <c r="U54" s="6"/>
      <c r="V54" s="6"/>
      <c r="W54" s="6"/>
      <c r="X54" s="6"/>
      <c r="Z54" s="593"/>
      <c r="AA54" s="110"/>
    </row>
    <row r="55" spans="2:27" ht="12.75">
      <c r="B55" s="1151"/>
      <c r="C55" s="1152"/>
      <c r="D55" s="585" t="s">
        <v>929</v>
      </c>
      <c r="E55" s="6"/>
      <c r="F55" s="6"/>
      <c r="G55" s="6"/>
      <c r="H55" s="6"/>
      <c r="I55" s="6"/>
      <c r="J55" s="6"/>
      <c r="K55" s="6"/>
      <c r="L55" s="6"/>
      <c r="M55" s="6"/>
      <c r="N55" s="10"/>
      <c r="O55" s="27"/>
      <c r="P55" s="199">
        <v>25</v>
      </c>
      <c r="Q55" s="10"/>
      <c r="R55" s="1171">
        <v>50.5</v>
      </c>
      <c r="S55" s="1172"/>
      <c r="T55" s="1173"/>
      <c r="U55" s="6"/>
      <c r="V55" s="6"/>
      <c r="W55" s="6"/>
      <c r="X55" s="6"/>
      <c r="Z55" s="593"/>
      <c r="AA55" s="110"/>
    </row>
    <row r="56" spans="2:27" ht="12.75">
      <c r="B56" s="1073"/>
      <c r="C56" s="1075"/>
      <c r="D56" s="640"/>
      <c r="E56" s="17"/>
      <c r="F56" s="17"/>
      <c r="G56" s="17"/>
      <c r="H56" s="17"/>
      <c r="I56" s="17"/>
      <c r="J56" s="17"/>
      <c r="K56" s="17"/>
      <c r="L56" s="17"/>
      <c r="M56" s="17"/>
      <c r="N56" s="7"/>
      <c r="O56" s="28"/>
      <c r="P56" s="330"/>
      <c r="Q56" s="7"/>
      <c r="R56" s="637"/>
      <c r="S56" s="638"/>
      <c r="T56" s="639"/>
      <c r="U56" s="6"/>
      <c r="V56" s="6"/>
      <c r="W56" s="6"/>
      <c r="X56" s="6"/>
      <c r="Z56" s="593"/>
      <c r="AA56" s="110"/>
    </row>
    <row r="57" spans="2:27" ht="12.75">
      <c r="B57" s="641"/>
      <c r="C57" s="641"/>
      <c r="D57" s="631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199"/>
      <c r="Q57" s="6"/>
      <c r="R57" s="642"/>
      <c r="S57" s="642"/>
      <c r="T57" s="642"/>
      <c r="U57" s="6"/>
      <c r="V57" s="6"/>
      <c r="W57" s="6"/>
      <c r="X57" s="6"/>
      <c r="Z57" s="593"/>
      <c r="AA57" s="110"/>
    </row>
    <row r="58" spans="2:27" ht="12.75">
      <c r="B58" s="29"/>
      <c r="C58" s="29"/>
      <c r="D58" s="631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199"/>
      <c r="Q58" s="6"/>
      <c r="R58" s="643"/>
      <c r="S58" s="643"/>
      <c r="T58" s="643"/>
      <c r="U58" s="6"/>
      <c r="V58" s="6"/>
      <c r="W58" s="6"/>
      <c r="X58" s="6"/>
      <c r="Z58" s="110"/>
      <c r="AA58" s="110"/>
    </row>
    <row r="59" spans="2:27" ht="13.5" thickBot="1">
      <c r="B59" s="551"/>
      <c r="C59" s="551"/>
      <c r="D59" s="644"/>
      <c r="E59" s="531"/>
      <c r="F59" s="531"/>
      <c r="G59" s="531"/>
      <c r="H59" s="531"/>
      <c r="I59" s="531"/>
      <c r="J59" s="531"/>
      <c r="K59" s="568" t="s">
        <v>1579</v>
      </c>
      <c r="L59" s="531"/>
      <c r="M59" s="531"/>
      <c r="N59" s="531"/>
      <c r="O59" s="531"/>
      <c r="P59" s="645"/>
      <c r="Q59" s="531"/>
      <c r="R59" s="646"/>
      <c r="S59" s="646"/>
      <c r="T59" s="646"/>
      <c r="U59" s="6"/>
      <c r="V59" s="6"/>
      <c r="W59" s="6"/>
      <c r="X59" s="6"/>
      <c r="Z59" s="110"/>
      <c r="AA59" s="110"/>
    </row>
    <row r="60" spans="2:27" ht="13.5" thickTop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Z60" s="110"/>
      <c r="AA60" s="110"/>
    </row>
    <row r="61" spans="2:27" ht="12.7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Z61" s="110"/>
      <c r="AA61" s="110"/>
    </row>
    <row r="62" spans="2:27" ht="12.75">
      <c r="B62" s="6"/>
      <c r="C62" s="6"/>
      <c r="D62" s="6"/>
      <c r="E62" s="6"/>
      <c r="F62" s="6"/>
      <c r="G62" s="1168" t="s">
        <v>1051</v>
      </c>
      <c r="H62" s="1168"/>
      <c r="I62" s="1168"/>
      <c r="J62" s="1168"/>
      <c r="K62" s="1168"/>
      <c r="L62" s="1168"/>
      <c r="M62" s="1168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Z62" s="110"/>
      <c r="AA62" s="110"/>
    </row>
    <row r="63" spans="2:27" ht="12.75">
      <c r="B63" s="6"/>
      <c r="C63" s="6"/>
      <c r="D63" s="6"/>
      <c r="E63" s="6"/>
      <c r="F63" s="6"/>
      <c r="G63" s="6"/>
      <c r="H63" s="6"/>
      <c r="I63" s="6"/>
      <c r="J63" s="6"/>
      <c r="K63" s="525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Z63" s="110"/>
      <c r="AA63" s="110"/>
    </row>
    <row r="64" spans="2:27" ht="12.7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Z64" s="110"/>
      <c r="AA64" s="110"/>
    </row>
    <row r="65" spans="2:27" ht="12.7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Z65" s="110"/>
      <c r="AA65" s="110"/>
    </row>
    <row r="66" spans="22:27" ht="12.75">
      <c r="V66" s="6"/>
      <c r="W66" s="6"/>
      <c r="X66" s="6"/>
      <c r="Z66" s="110"/>
      <c r="AA66" s="110"/>
    </row>
    <row r="67" spans="22:27" ht="12.75">
      <c r="V67" s="6"/>
      <c r="W67" s="6"/>
      <c r="X67" s="6"/>
      <c r="Z67" s="110"/>
      <c r="AA67" s="110"/>
    </row>
    <row r="68" spans="22:27" ht="12.75">
      <c r="V68" s="6"/>
      <c r="W68" s="6"/>
      <c r="X68" s="6"/>
      <c r="Z68" s="110"/>
      <c r="AA68" s="110"/>
    </row>
    <row r="69" spans="22:27" ht="12.75">
      <c r="V69" s="6"/>
      <c r="W69" s="6"/>
      <c r="X69" s="6"/>
      <c r="Z69" s="110"/>
      <c r="AA69" s="110"/>
    </row>
    <row r="70" spans="22:27" ht="12.75">
      <c r="V70" s="6"/>
      <c r="W70" s="6"/>
      <c r="X70" s="6"/>
      <c r="Z70" s="110"/>
      <c r="AA70" s="110"/>
    </row>
    <row r="71" spans="22:27" ht="12.75">
      <c r="V71" s="6"/>
      <c r="W71" s="6"/>
      <c r="X71" s="6"/>
      <c r="Z71" s="110"/>
      <c r="AA71" s="110"/>
    </row>
    <row r="72" spans="22:27" ht="12.75">
      <c r="V72" s="6"/>
      <c r="W72" s="6"/>
      <c r="X72" s="6"/>
      <c r="Z72" s="110"/>
      <c r="AA72" s="110"/>
    </row>
    <row r="73" spans="22:27" ht="12.75">
      <c r="V73" s="6"/>
      <c r="W73" s="6"/>
      <c r="X73" s="6"/>
      <c r="Z73" s="110"/>
      <c r="AA73" s="110"/>
    </row>
    <row r="74" spans="22:27" ht="12.75">
      <c r="V74" s="6"/>
      <c r="W74" s="6"/>
      <c r="X74" s="6"/>
      <c r="Z74" s="110"/>
      <c r="AA74" s="110"/>
    </row>
    <row r="75" spans="22:27" ht="12.75">
      <c r="V75" s="6"/>
      <c r="W75" s="6"/>
      <c r="X75" s="6"/>
      <c r="Z75" s="110"/>
      <c r="AA75" s="110"/>
    </row>
    <row r="76" spans="22:27" ht="12.75">
      <c r="V76" s="6"/>
      <c r="W76" s="6"/>
      <c r="X76" s="6"/>
      <c r="Z76" s="110"/>
      <c r="AA76" s="110"/>
    </row>
    <row r="77" spans="22:27" ht="12.75">
      <c r="V77" s="6"/>
      <c r="W77" s="6"/>
      <c r="X77" s="6"/>
      <c r="Z77" s="110"/>
      <c r="AA77" s="110"/>
    </row>
    <row r="78" spans="22:27" ht="12.75">
      <c r="V78" s="6"/>
      <c r="W78" s="6"/>
      <c r="X78" s="6"/>
      <c r="Z78" s="110"/>
      <c r="AA78" s="110"/>
    </row>
    <row r="79" spans="22:27" ht="12.75">
      <c r="V79" s="6"/>
      <c r="W79" s="6"/>
      <c r="X79" s="6"/>
      <c r="Z79" s="110"/>
      <c r="AA79" s="110"/>
    </row>
    <row r="80" spans="22:27" ht="12.75">
      <c r="V80" s="6"/>
      <c r="W80" s="6"/>
      <c r="X80" s="6"/>
      <c r="Z80" s="110"/>
      <c r="AA80" s="110"/>
    </row>
    <row r="81" spans="22:27" ht="12.75">
      <c r="V81" s="6"/>
      <c r="W81" s="6"/>
      <c r="X81" s="6"/>
      <c r="Z81" s="110"/>
      <c r="AA81" s="110"/>
    </row>
    <row r="82" spans="22:27" ht="12.75">
      <c r="V82" s="6"/>
      <c r="W82" s="6"/>
      <c r="X82" s="6"/>
      <c r="Z82" s="110"/>
      <c r="AA82" s="110"/>
    </row>
    <row r="83" spans="22:27" ht="12.75">
      <c r="V83" s="6"/>
      <c r="W83" s="6"/>
      <c r="X83" s="6"/>
      <c r="Z83" s="110"/>
      <c r="AA83" s="110"/>
    </row>
    <row r="84" spans="22:27" ht="12.75">
      <c r="V84" s="6"/>
      <c r="W84" s="6"/>
      <c r="X84" s="6"/>
      <c r="Z84" s="110"/>
      <c r="AA84" s="110"/>
    </row>
    <row r="85" spans="22:27" ht="12.75">
      <c r="V85" s="6"/>
      <c r="W85" s="6"/>
      <c r="X85" s="6"/>
      <c r="Z85" s="110"/>
      <c r="AA85" s="110"/>
    </row>
    <row r="86" spans="22:27" ht="12.75">
      <c r="V86" s="6"/>
      <c r="W86" s="6"/>
      <c r="X86" s="6"/>
      <c r="Z86" s="110"/>
      <c r="AA86" s="110"/>
    </row>
    <row r="87" spans="22:27" ht="12.75">
      <c r="V87" s="6"/>
      <c r="W87" s="6"/>
      <c r="X87" s="6"/>
      <c r="Z87" s="110"/>
      <c r="AA87" s="110"/>
    </row>
    <row r="88" spans="22:27" ht="12.75">
      <c r="V88" s="6"/>
      <c r="W88" s="6"/>
      <c r="X88" s="6"/>
      <c r="Z88" s="110"/>
      <c r="AA88" s="110"/>
    </row>
    <row r="89" spans="22:27" ht="12.75">
      <c r="V89" s="6"/>
      <c r="W89" s="6"/>
      <c r="X89" s="6"/>
      <c r="Z89" s="110"/>
      <c r="AA89" s="110"/>
    </row>
    <row r="90" spans="22:27" ht="12.75">
      <c r="V90" s="6"/>
      <c r="W90" s="6"/>
      <c r="X90" s="6"/>
      <c r="Z90" s="110"/>
      <c r="AA90" s="110"/>
    </row>
    <row r="91" spans="22:27" ht="12.75">
      <c r="V91" s="6"/>
      <c r="W91" s="6"/>
      <c r="X91" s="6"/>
      <c r="Z91" s="110"/>
      <c r="AA91" s="110"/>
    </row>
    <row r="92" spans="22:27" ht="12.75">
      <c r="V92" s="6"/>
      <c r="W92" s="6"/>
      <c r="X92" s="6"/>
      <c r="Z92" s="110"/>
      <c r="AA92" s="110"/>
    </row>
    <row r="93" spans="22:27" ht="12.75">
      <c r="V93" s="6"/>
      <c r="W93" s="6"/>
      <c r="X93" s="6"/>
      <c r="Z93" s="110"/>
      <c r="AA93" s="110"/>
    </row>
    <row r="94" spans="22:27" ht="12.75">
      <c r="V94" s="6"/>
      <c r="W94" s="6"/>
      <c r="X94" s="6"/>
      <c r="Z94" s="110"/>
      <c r="AA94" s="110"/>
    </row>
    <row r="95" spans="22:27" ht="12.75">
      <c r="V95" s="6"/>
      <c r="W95" s="6"/>
      <c r="X95" s="6"/>
      <c r="Z95" s="110"/>
      <c r="AA95" s="110"/>
    </row>
    <row r="96" spans="22:27" ht="12.75">
      <c r="V96" s="6"/>
      <c r="W96" s="6"/>
      <c r="X96" s="6"/>
      <c r="Z96" s="110"/>
      <c r="AA96" s="110"/>
    </row>
    <row r="97" spans="22:27" ht="12.75">
      <c r="V97" s="6"/>
      <c r="W97" s="6"/>
      <c r="X97" s="6"/>
      <c r="Z97" s="110"/>
      <c r="AA97" s="110"/>
    </row>
    <row r="98" spans="22:27" ht="12.75">
      <c r="V98" s="6"/>
      <c r="W98" s="6"/>
      <c r="X98" s="6"/>
      <c r="Z98" s="110"/>
      <c r="AA98" s="110"/>
    </row>
    <row r="99" spans="22:27" ht="12.75">
      <c r="V99" s="6"/>
      <c r="W99" s="6"/>
      <c r="X99" s="6"/>
      <c r="Z99" s="110"/>
      <c r="AA99" s="110"/>
    </row>
    <row r="100" spans="22:27" ht="12.75">
      <c r="V100" s="6"/>
      <c r="W100" s="6"/>
      <c r="X100" s="6"/>
      <c r="Z100" s="110"/>
      <c r="AA100" s="110"/>
    </row>
    <row r="101" spans="22:27" ht="12.75">
      <c r="V101" s="6"/>
      <c r="W101" s="6"/>
      <c r="X101" s="6"/>
      <c r="Z101" s="110"/>
      <c r="AA101" s="110"/>
    </row>
    <row r="102" spans="22:27" ht="12.75">
      <c r="V102" s="6"/>
      <c r="W102" s="6"/>
      <c r="X102" s="6"/>
      <c r="Z102" s="110"/>
      <c r="AA102" s="110"/>
    </row>
    <row r="103" spans="22:27" ht="12.75">
      <c r="V103" s="6"/>
      <c r="W103" s="6"/>
      <c r="X103" s="6"/>
      <c r="Z103" s="110"/>
      <c r="AA103" s="110"/>
    </row>
    <row r="104" spans="22:27" ht="12.75">
      <c r="V104" s="6"/>
      <c r="W104" s="6"/>
      <c r="X104" s="6"/>
      <c r="Z104" s="110"/>
      <c r="AA104" s="110"/>
    </row>
    <row r="105" spans="22:27" ht="12.75">
      <c r="V105" s="6"/>
      <c r="W105" s="6"/>
      <c r="X105" s="6"/>
      <c r="Z105" s="110"/>
      <c r="AA105" s="110"/>
    </row>
    <row r="106" spans="26:27" ht="12.75">
      <c r="Z106" s="110"/>
      <c r="AA106" s="110"/>
    </row>
    <row r="107" spans="26:27" ht="12.75">
      <c r="Z107" s="110"/>
      <c r="AA107" s="110"/>
    </row>
    <row r="108" spans="26:27" ht="12.75">
      <c r="Z108" s="110"/>
      <c r="AA108" s="110"/>
    </row>
    <row r="109" spans="26:27" ht="12.75">
      <c r="Z109" s="110"/>
      <c r="AA109" s="110"/>
    </row>
    <row r="110" spans="26:27" ht="12.75">
      <c r="Z110" s="110"/>
      <c r="AA110" s="110"/>
    </row>
    <row r="111" spans="26:27" ht="12.75">
      <c r="Z111" s="110"/>
      <c r="AA111" s="110"/>
    </row>
    <row r="112" spans="26:27" ht="12.75">
      <c r="Z112" s="110"/>
      <c r="AA112" s="110"/>
    </row>
    <row r="113" spans="26:27" ht="12.75">
      <c r="Z113" s="110"/>
      <c r="AA113" s="110"/>
    </row>
    <row r="114" spans="26:27" ht="12.75">
      <c r="Z114" s="110"/>
      <c r="AA114" s="110"/>
    </row>
    <row r="115" spans="26:27" ht="12.75">
      <c r="Z115" s="110"/>
      <c r="AA115" s="110"/>
    </row>
    <row r="116" spans="26:27" ht="12.75">
      <c r="Z116" s="110"/>
      <c r="AA116" s="110"/>
    </row>
    <row r="117" spans="26:27" ht="12.75">
      <c r="Z117" s="110"/>
      <c r="AA117" s="110"/>
    </row>
    <row r="118" spans="26:27" ht="12.75">
      <c r="Z118" s="110"/>
      <c r="AA118" s="110"/>
    </row>
    <row r="119" spans="26:27" ht="12.75">
      <c r="Z119" s="110"/>
      <c r="AA119" s="110"/>
    </row>
    <row r="120" spans="26:27" ht="12.75">
      <c r="Z120" s="110"/>
      <c r="AA120" s="110"/>
    </row>
    <row r="121" spans="26:27" ht="12.75">
      <c r="Z121" s="110"/>
      <c r="AA121" s="110"/>
    </row>
    <row r="122" spans="26:27" ht="12.75">
      <c r="Z122" s="110"/>
      <c r="AA122" s="110"/>
    </row>
    <row r="123" spans="26:27" ht="12.75">
      <c r="Z123" s="110"/>
      <c r="AA123" s="110"/>
    </row>
  </sheetData>
  <sheetProtection/>
  <mergeCells count="58">
    <mergeCell ref="B50:C50"/>
    <mergeCell ref="R50:T50"/>
    <mergeCell ref="B51:C51"/>
    <mergeCell ref="R51:T51"/>
    <mergeCell ref="G62:M62"/>
    <mergeCell ref="B52:C52"/>
    <mergeCell ref="R52:T52"/>
    <mergeCell ref="B53:C56"/>
    <mergeCell ref="R53:T53"/>
    <mergeCell ref="R55:T55"/>
    <mergeCell ref="B44:C49"/>
    <mergeCell ref="B36:C39"/>
    <mergeCell ref="R36:T36"/>
    <mergeCell ref="R37:T37"/>
    <mergeCell ref="R38:T38"/>
    <mergeCell ref="R39:T39"/>
    <mergeCell ref="B40:C43"/>
    <mergeCell ref="R40:T40"/>
    <mergeCell ref="R42:T42"/>
    <mergeCell ref="R25:T25"/>
    <mergeCell ref="B28:C29"/>
    <mergeCell ref="D28:N29"/>
    <mergeCell ref="B31:C31"/>
    <mergeCell ref="R31:T31"/>
    <mergeCell ref="B33:C35"/>
    <mergeCell ref="R34:T34"/>
    <mergeCell ref="P20:Q20"/>
    <mergeCell ref="B23:D23"/>
    <mergeCell ref="P23:Q23"/>
    <mergeCell ref="R23:T23"/>
    <mergeCell ref="B20:D21"/>
    <mergeCell ref="E20:K21"/>
    <mergeCell ref="L20:O20"/>
    <mergeCell ref="B24:D24"/>
    <mergeCell ref="P24:Q24"/>
    <mergeCell ref="R24:T24"/>
    <mergeCell ref="B18:C18"/>
    <mergeCell ref="R18:T18"/>
    <mergeCell ref="R20:T20"/>
    <mergeCell ref="P21:Q21"/>
    <mergeCell ref="B22:D22"/>
    <mergeCell ref="P22:Q22"/>
    <mergeCell ref="R22:T22"/>
    <mergeCell ref="B15:C15"/>
    <mergeCell ref="R15:T15"/>
    <mergeCell ref="B16:C16"/>
    <mergeCell ref="R16:T16"/>
    <mergeCell ref="B17:C17"/>
    <mergeCell ref="R17:T17"/>
    <mergeCell ref="R12:T12"/>
    <mergeCell ref="K13:N13"/>
    <mergeCell ref="O13:Q13"/>
    <mergeCell ref="B14:C14"/>
    <mergeCell ref="R14:T14"/>
    <mergeCell ref="B12:C13"/>
    <mergeCell ref="D12:J13"/>
    <mergeCell ref="K12:N12"/>
    <mergeCell ref="O12:Q12"/>
  </mergeCells>
  <hyperlinks>
    <hyperlink ref="G62:M62" location="содержание!A1" display="Вернуться к содержанию.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4.375" style="0" customWidth="1"/>
    <col min="2" max="2" width="13.375" style="0" customWidth="1"/>
    <col min="6" max="6" width="10.00390625" style="0" customWidth="1"/>
    <col min="8" max="8" width="16.375" style="0" customWidth="1"/>
    <col min="12" max="12" width="10.875" style="6" customWidth="1"/>
  </cols>
  <sheetData>
    <row r="1" spans="1:8" ht="13.5" thickBot="1">
      <c r="A1" s="531"/>
      <c r="B1" s="531"/>
      <c r="C1" s="531"/>
      <c r="D1" s="531"/>
      <c r="E1" s="531"/>
      <c r="F1" s="531"/>
      <c r="G1" s="531"/>
      <c r="H1" s="531"/>
    </row>
    <row r="2" spans="1:8" ht="13.5" thickTop="1">
      <c r="A2" s="6"/>
      <c r="B2" s="6"/>
      <c r="C2" s="6"/>
      <c r="D2" s="6"/>
      <c r="E2" s="111" t="s">
        <v>1615</v>
      </c>
      <c r="F2" s="64"/>
      <c r="G2" s="64"/>
      <c r="H2" s="6"/>
    </row>
    <row r="3" spans="1:8" ht="12.75">
      <c r="A3" s="6"/>
      <c r="B3" s="6"/>
      <c r="C3" s="6"/>
      <c r="D3" s="6"/>
      <c r="E3" s="111" t="s">
        <v>1588</v>
      </c>
      <c r="F3" s="64"/>
      <c r="G3" s="64"/>
      <c r="H3" s="6"/>
    </row>
    <row r="4" spans="1:8" ht="12.75">
      <c r="A4" s="6"/>
      <c r="B4" s="6"/>
      <c r="C4" s="6"/>
      <c r="D4" s="6"/>
      <c r="E4" s="111" t="s">
        <v>1835</v>
      </c>
      <c r="F4" s="64"/>
      <c r="G4" s="64"/>
      <c r="H4" s="6"/>
    </row>
    <row r="5" spans="1:8" ht="13.5" thickBot="1">
      <c r="A5" s="531"/>
      <c r="B5" s="531"/>
      <c r="C5" s="531"/>
      <c r="D5" s="801"/>
      <c r="E5" s="799" t="s">
        <v>1590</v>
      </c>
      <c r="F5" s="801"/>
      <c r="G5" s="534"/>
      <c r="H5" s="531"/>
    </row>
    <row r="6" spans="1:8" ht="13.5" thickTop="1">
      <c r="A6" s="6"/>
      <c r="B6" s="6"/>
      <c r="C6" s="6"/>
      <c r="D6" s="6"/>
      <c r="E6" s="6"/>
      <c r="F6" s="6"/>
      <c r="G6" s="6"/>
      <c r="H6" s="6"/>
    </row>
    <row r="7" spans="1:8" ht="12.75">
      <c r="A7" s="6"/>
      <c r="B7" s="6"/>
      <c r="C7" s="6"/>
      <c r="D7" s="6"/>
      <c r="E7" s="6"/>
      <c r="F7" s="6"/>
      <c r="G7" s="6"/>
      <c r="H7" s="6"/>
    </row>
    <row r="8" spans="1:8" ht="12.75">
      <c r="A8" s="6"/>
      <c r="B8" s="6"/>
      <c r="C8" s="6"/>
      <c r="D8" s="6"/>
      <c r="E8" s="6"/>
      <c r="F8" s="6"/>
      <c r="G8" s="6"/>
      <c r="H8" s="6"/>
    </row>
    <row r="9" spans="1:8" ht="20.25">
      <c r="A9" s="6"/>
      <c r="B9" s="6"/>
      <c r="C9" s="647"/>
      <c r="D9" s="647"/>
      <c r="E9" s="544" t="s">
        <v>930</v>
      </c>
      <c r="F9" s="648"/>
      <c r="G9" s="6"/>
      <c r="H9" s="6"/>
    </row>
    <row r="10" spans="1:8" ht="12.75">
      <c r="A10" s="6"/>
      <c r="B10" s="22"/>
      <c r="C10" s="6"/>
      <c r="D10" s="6"/>
      <c r="E10" s="53"/>
      <c r="F10" s="6"/>
      <c r="G10" s="6"/>
      <c r="H10" s="6"/>
    </row>
    <row r="11" spans="1:8" ht="12.75">
      <c r="A11" s="6"/>
      <c r="B11" s="1104" t="s">
        <v>1269</v>
      </c>
      <c r="C11" s="1176" t="s">
        <v>1270</v>
      </c>
      <c r="D11" s="1177"/>
      <c r="E11" s="1177"/>
      <c r="F11" s="1178"/>
      <c r="G11" s="1104" t="s">
        <v>1271</v>
      </c>
      <c r="H11" s="296" t="s">
        <v>1283</v>
      </c>
    </row>
    <row r="12" spans="2:8" ht="12.75">
      <c r="B12" s="1105"/>
      <c r="C12" s="1179"/>
      <c r="D12" s="1180"/>
      <c r="E12" s="1180"/>
      <c r="F12" s="1181"/>
      <c r="G12" s="1105"/>
      <c r="H12" s="342" t="s">
        <v>1336</v>
      </c>
    </row>
    <row r="13" spans="2:12" ht="12.75">
      <c r="B13" s="331" t="s">
        <v>1687</v>
      </c>
      <c r="C13" s="649" t="s">
        <v>1278</v>
      </c>
      <c r="D13" s="650"/>
      <c r="E13" s="650"/>
      <c r="F13" s="651"/>
      <c r="G13" s="36">
        <v>15</v>
      </c>
      <c r="H13" s="524">
        <v>29.92</v>
      </c>
      <c r="L13" s="563"/>
    </row>
    <row r="14" spans="2:12" ht="14.25">
      <c r="B14" s="331" t="s">
        <v>1687</v>
      </c>
      <c r="C14" s="652" t="s">
        <v>1289</v>
      </c>
      <c r="D14" s="653"/>
      <c r="E14" s="653"/>
      <c r="F14" s="654"/>
      <c r="G14" s="36">
        <v>20</v>
      </c>
      <c r="H14" s="524">
        <v>36.34</v>
      </c>
      <c r="L14" s="563"/>
    </row>
    <row r="15" spans="2:12" ht="12.75">
      <c r="B15" s="331" t="s">
        <v>1687</v>
      </c>
      <c r="C15" s="655"/>
      <c r="D15" s="653"/>
      <c r="F15" s="656"/>
      <c r="G15" s="36">
        <v>25</v>
      </c>
      <c r="H15" s="524">
        <v>42.73</v>
      </c>
      <c r="L15" s="563"/>
    </row>
    <row r="16" spans="2:12" ht="12.75">
      <c r="B16" s="331" t="s">
        <v>1687</v>
      </c>
      <c r="C16" s="655"/>
      <c r="D16" s="653"/>
      <c r="E16" s="653"/>
      <c r="F16" s="654"/>
      <c r="G16" s="36">
        <v>32</v>
      </c>
      <c r="H16" s="524">
        <v>52.95</v>
      </c>
      <c r="L16" s="563"/>
    </row>
    <row r="17" spans="2:12" ht="12.75">
      <c r="B17" s="331" t="s">
        <v>1687</v>
      </c>
      <c r="C17" s="655"/>
      <c r="D17" s="653"/>
      <c r="E17" s="653"/>
      <c r="F17" s="654"/>
      <c r="G17" s="36">
        <v>40</v>
      </c>
      <c r="H17" s="524">
        <v>64.7</v>
      </c>
      <c r="L17" s="563"/>
    </row>
    <row r="18" spans="2:12" ht="12.75">
      <c r="B18" s="46" t="s">
        <v>1687</v>
      </c>
      <c r="C18" s="655"/>
      <c r="D18" s="653"/>
      <c r="E18" s="653"/>
      <c r="F18" s="654"/>
      <c r="G18" s="36">
        <v>50</v>
      </c>
      <c r="H18" s="524">
        <v>74.59</v>
      </c>
      <c r="L18" s="563"/>
    </row>
    <row r="19" spans="2:12" ht="12.75">
      <c r="B19" s="46" t="s">
        <v>1687</v>
      </c>
      <c r="C19" s="653"/>
      <c r="D19" s="653"/>
      <c r="E19" s="653"/>
      <c r="F19" s="654"/>
      <c r="G19" s="36">
        <v>65</v>
      </c>
      <c r="H19" s="524">
        <v>126.54</v>
      </c>
      <c r="L19" s="563"/>
    </row>
    <row r="20" spans="2:12" ht="12.75">
      <c r="B20" s="46" t="s">
        <v>1687</v>
      </c>
      <c r="C20" s="653"/>
      <c r="D20" s="653"/>
      <c r="E20" s="653"/>
      <c r="F20" s="654"/>
      <c r="G20" s="36">
        <v>80</v>
      </c>
      <c r="H20" s="524">
        <v>153.17</v>
      </c>
      <c r="L20" s="563"/>
    </row>
    <row r="21" spans="2:12" ht="12.75">
      <c r="B21" s="46" t="s">
        <v>1687</v>
      </c>
      <c r="F21" s="10"/>
      <c r="G21" s="36">
        <v>100</v>
      </c>
      <c r="H21" s="524">
        <v>218.37</v>
      </c>
      <c r="L21" s="563"/>
    </row>
    <row r="22" spans="2:12" ht="12.75">
      <c r="B22" s="46" t="s">
        <v>1687</v>
      </c>
      <c r="F22" s="10"/>
      <c r="G22" s="36">
        <v>125</v>
      </c>
      <c r="H22" s="524">
        <v>383.53</v>
      </c>
      <c r="L22" s="563"/>
    </row>
    <row r="23" spans="2:12" ht="12.75">
      <c r="B23" s="46" t="s">
        <v>1687</v>
      </c>
      <c r="F23" s="10"/>
      <c r="G23" s="36">
        <v>150</v>
      </c>
      <c r="H23" s="524">
        <v>486.13</v>
      </c>
      <c r="L23" s="563"/>
    </row>
    <row r="24" spans="2:12" ht="12.75">
      <c r="B24" s="46" t="s">
        <v>1687</v>
      </c>
      <c r="F24" s="10"/>
      <c r="G24" s="36">
        <v>200</v>
      </c>
      <c r="H24" s="524">
        <v>890.43</v>
      </c>
      <c r="L24" s="563"/>
    </row>
    <row r="25" spans="2:12" ht="12.75">
      <c r="B25" s="46" t="s">
        <v>1687</v>
      </c>
      <c r="C25" s="17"/>
      <c r="D25" s="17"/>
      <c r="E25" s="17"/>
      <c r="F25" s="7"/>
      <c r="G25" s="36">
        <v>250</v>
      </c>
      <c r="H25" s="992">
        <v>1774.02</v>
      </c>
      <c r="L25" s="563"/>
    </row>
    <row r="30" spans="3:6" ht="20.25">
      <c r="C30" s="657"/>
      <c r="D30" s="658"/>
      <c r="E30" s="335" t="s">
        <v>931</v>
      </c>
      <c r="F30" s="658"/>
    </row>
    <row r="32" spans="2:8" ht="12.75">
      <c r="B32" s="1174" t="s">
        <v>1269</v>
      </c>
      <c r="C32" s="1176" t="s">
        <v>1270</v>
      </c>
      <c r="D32" s="1177"/>
      <c r="E32" s="1177"/>
      <c r="F32" s="1178"/>
      <c r="G32" s="1174" t="s">
        <v>1271</v>
      </c>
      <c r="H32" s="296" t="s">
        <v>1283</v>
      </c>
    </row>
    <row r="33" spans="2:8" ht="12.75">
      <c r="B33" s="1175"/>
      <c r="C33" s="1179"/>
      <c r="D33" s="1180"/>
      <c r="E33" s="1180"/>
      <c r="F33" s="1181"/>
      <c r="G33" s="1175"/>
      <c r="H33" s="342" t="s">
        <v>1336</v>
      </c>
    </row>
    <row r="34" spans="2:8" ht="12.75">
      <c r="B34" s="659" t="s">
        <v>1352</v>
      </c>
      <c r="C34" s="649" t="s">
        <v>1280</v>
      </c>
      <c r="D34" s="650"/>
      <c r="E34" s="650"/>
      <c r="F34" s="651"/>
      <c r="G34" s="666">
        <v>32</v>
      </c>
      <c r="H34" s="343">
        <v>17.189975240524802</v>
      </c>
    </row>
    <row r="35" spans="2:8" ht="12.75">
      <c r="B35" s="659" t="s">
        <v>1352</v>
      </c>
      <c r="C35" s="571" t="s">
        <v>1281</v>
      </c>
      <c r="D35" s="653"/>
      <c r="E35" s="653"/>
      <c r="F35" s="654"/>
      <c r="G35" s="666">
        <v>40</v>
      </c>
      <c r="H35" s="343">
        <v>18.954600690009602</v>
      </c>
    </row>
    <row r="36" spans="2:8" ht="14.25">
      <c r="B36" s="659" t="s">
        <v>1352</v>
      </c>
      <c r="C36" s="652" t="s">
        <v>1351</v>
      </c>
      <c r="D36" s="653"/>
      <c r="E36" s="653"/>
      <c r="F36" s="654"/>
      <c r="G36" s="666">
        <v>50</v>
      </c>
      <c r="H36" s="343">
        <v>23.2322186992896</v>
      </c>
    </row>
    <row r="37" spans="2:8" ht="12.75">
      <c r="B37" s="659" t="s">
        <v>1352</v>
      </c>
      <c r="C37" s="655"/>
      <c r="D37" s="653"/>
      <c r="E37" s="653"/>
      <c r="F37" s="654"/>
      <c r="G37" s="666">
        <v>65</v>
      </c>
      <c r="H37" s="343">
        <v>29.67543483609601</v>
      </c>
    </row>
    <row r="38" spans="2:8" ht="12.75">
      <c r="B38" s="659" t="s">
        <v>1352</v>
      </c>
      <c r="C38" s="655"/>
      <c r="D38" s="653"/>
      <c r="E38" s="653"/>
      <c r="F38" s="654"/>
      <c r="G38" s="666">
        <v>80</v>
      </c>
      <c r="H38" s="343">
        <v>35.42386210836481</v>
      </c>
    </row>
    <row r="39" spans="2:8" ht="12.75">
      <c r="B39" s="659" t="s">
        <v>1352</v>
      </c>
      <c r="C39" s="655"/>
      <c r="D39" s="653"/>
      <c r="E39" s="653"/>
      <c r="F39" s="654"/>
      <c r="G39" s="666">
        <v>100</v>
      </c>
      <c r="H39" s="343">
        <v>45.77137686455041</v>
      </c>
    </row>
    <row r="40" spans="2:8" ht="12.75">
      <c r="B40" s="659" t="s">
        <v>1352</v>
      </c>
      <c r="C40" s="655"/>
      <c r="D40" s="653"/>
      <c r="E40" s="653"/>
      <c r="F40" s="654"/>
      <c r="G40" s="666">
        <v>125</v>
      </c>
      <c r="H40" s="343">
        <v>63.595649401804806</v>
      </c>
    </row>
    <row r="41" spans="2:8" ht="12.75">
      <c r="B41" s="659" t="s">
        <v>1352</v>
      </c>
      <c r="C41" s="655"/>
      <c r="D41" s="653"/>
      <c r="E41" s="653"/>
      <c r="F41" s="654"/>
      <c r="G41" s="666">
        <v>150</v>
      </c>
      <c r="H41" s="343">
        <v>77.6849997095424</v>
      </c>
    </row>
    <row r="42" spans="2:8" ht="12.75">
      <c r="B42" s="659" t="s">
        <v>1352</v>
      </c>
      <c r="C42" s="660"/>
      <c r="D42" s="572"/>
      <c r="E42" s="572"/>
      <c r="F42" s="661"/>
      <c r="G42" s="666">
        <v>200</v>
      </c>
      <c r="H42" s="343">
        <v>115.81024240316162</v>
      </c>
    </row>
    <row r="43" spans="2:8" ht="12.75">
      <c r="B43" s="659" t="s">
        <v>1352</v>
      </c>
      <c r="C43" s="660"/>
      <c r="D43" s="572"/>
      <c r="E43" s="572"/>
      <c r="F43" s="661"/>
      <c r="G43" s="666">
        <v>250</v>
      </c>
      <c r="H43" s="343">
        <v>196.7548734523008</v>
      </c>
    </row>
    <row r="44" spans="2:8" ht="12.75">
      <c r="B44" s="659" t="s">
        <v>1352</v>
      </c>
      <c r="C44" s="662"/>
      <c r="D44" s="663"/>
      <c r="E44" s="663"/>
      <c r="F44" s="664"/>
      <c r="G44" s="666">
        <v>300</v>
      </c>
      <c r="H44" s="343">
        <v>259.6315373624448</v>
      </c>
    </row>
    <row r="45" spans="2:8" ht="12.75">
      <c r="B45" s="659"/>
      <c r="C45" s="665"/>
      <c r="D45" s="665"/>
      <c r="E45" s="665"/>
      <c r="F45" s="665"/>
      <c r="G45" s="666"/>
      <c r="H45" s="807"/>
    </row>
    <row r="46" spans="2:8" ht="12.75">
      <c r="B46" s="1174" t="s">
        <v>1269</v>
      </c>
      <c r="C46" s="1176" t="s">
        <v>1270</v>
      </c>
      <c r="D46" s="1177"/>
      <c r="E46" s="1177"/>
      <c r="F46" s="1178"/>
      <c r="G46" s="1174" t="s">
        <v>1271</v>
      </c>
      <c r="H46" s="296" t="s">
        <v>1283</v>
      </c>
    </row>
    <row r="47" spans="2:8" ht="12.75">
      <c r="B47" s="1175"/>
      <c r="C47" s="1179"/>
      <c r="D47" s="1180"/>
      <c r="E47" s="1180"/>
      <c r="F47" s="1181"/>
      <c r="G47" s="1175"/>
      <c r="H47" s="342" t="s">
        <v>1336</v>
      </c>
    </row>
    <row r="48" spans="2:8" ht="12.75">
      <c r="B48" s="659" t="s">
        <v>1354</v>
      </c>
      <c r="C48" s="649" t="s">
        <v>1280</v>
      </c>
      <c r="D48" s="650"/>
      <c r="E48" s="650"/>
      <c r="F48" s="651"/>
      <c r="G48" s="659" t="s">
        <v>1298</v>
      </c>
      <c r="H48" s="343">
        <v>12.9123572312448</v>
      </c>
    </row>
    <row r="49" spans="2:8" ht="12.75">
      <c r="B49" s="659" t="s">
        <v>1354</v>
      </c>
      <c r="C49" s="571" t="s">
        <v>1353</v>
      </c>
      <c r="D49" s="667"/>
      <c r="E49" s="667"/>
      <c r="F49" s="668"/>
      <c r="G49" s="659" t="s">
        <v>1299</v>
      </c>
      <c r="H49" s="343">
        <v>14.837717418048005</v>
      </c>
    </row>
    <row r="50" spans="2:8" ht="14.25">
      <c r="B50" s="659" t="s">
        <v>1354</v>
      </c>
      <c r="C50" s="652" t="s">
        <v>1351</v>
      </c>
      <c r="D50" s="667"/>
      <c r="E50" s="667"/>
      <c r="F50" s="668"/>
      <c r="G50" s="659" t="s">
        <v>1300</v>
      </c>
      <c r="H50" s="343">
        <v>19.0358322239232</v>
      </c>
    </row>
    <row r="51" spans="2:8" ht="12.75">
      <c r="B51" s="659" t="s">
        <v>1354</v>
      </c>
      <c r="C51" s="669"/>
      <c r="D51" s="670"/>
      <c r="E51" s="670"/>
      <c r="F51" s="671"/>
      <c r="G51" s="659" t="s">
        <v>1301</v>
      </c>
      <c r="H51" s="343">
        <v>24.329708572377605</v>
      </c>
    </row>
    <row r="58" s="6" customFormat="1" ht="12.75">
      <c r="C58" s="565"/>
    </row>
    <row r="59" spans="1:8" s="6" customFormat="1" ht="12.75">
      <c r="A59" s="1182" t="s">
        <v>893</v>
      </c>
      <c r="B59" s="1182"/>
      <c r="C59" s="1182"/>
      <c r="D59" s="1182"/>
      <c r="E59" s="1182"/>
      <c r="F59" s="1182"/>
      <c r="G59" s="1182"/>
      <c r="H59" s="1182"/>
    </row>
    <row r="60" spans="1:6" ht="12.75">
      <c r="A60" s="38"/>
      <c r="B60" s="38"/>
      <c r="C60" s="97"/>
      <c r="D60" s="38"/>
      <c r="E60" s="38"/>
      <c r="F60" s="38"/>
    </row>
    <row r="61" spans="1:8" ht="13.5" thickBot="1">
      <c r="A61" s="672"/>
      <c r="B61" s="672"/>
      <c r="C61" s="672"/>
      <c r="D61" s="672"/>
      <c r="E61" s="673"/>
      <c r="F61" s="672"/>
      <c r="G61" s="672"/>
      <c r="H61" s="672"/>
    </row>
    <row r="62" spans="1:8" ht="13.5" thickTop="1">
      <c r="A62" s="110"/>
      <c r="B62" s="110"/>
      <c r="C62" s="110"/>
      <c r="D62" s="110"/>
      <c r="E62" s="104"/>
      <c r="F62" s="110"/>
      <c r="G62" s="110"/>
      <c r="H62" s="110"/>
    </row>
    <row r="64" spans="1:7" ht="12.75">
      <c r="A64" s="1168" t="s">
        <v>1051</v>
      </c>
      <c r="B64" s="1168"/>
      <c r="C64" s="1168"/>
      <c r="D64" s="1168"/>
      <c r="E64" s="1168"/>
      <c r="F64" s="1168"/>
      <c r="G64" s="1168"/>
    </row>
  </sheetData>
  <sheetProtection/>
  <mergeCells count="11">
    <mergeCell ref="C46:F47"/>
    <mergeCell ref="G46:G47"/>
    <mergeCell ref="B11:B12"/>
    <mergeCell ref="C11:F12"/>
    <mergeCell ref="G11:G12"/>
    <mergeCell ref="A59:H59"/>
    <mergeCell ref="A64:G64"/>
    <mergeCell ref="B32:B33"/>
    <mergeCell ref="C32:F33"/>
    <mergeCell ref="G32:G33"/>
    <mergeCell ref="B46:B47"/>
  </mergeCells>
  <hyperlinks>
    <hyperlink ref="A64:G64" location="содержание!A1" display="Вернуться к содержанию.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6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3" width="4.75390625" style="0" customWidth="1"/>
    <col min="4" max="4" width="4.75390625" style="676" customWidth="1"/>
    <col min="5" max="22" width="4.75390625" style="0" customWidth="1"/>
    <col min="23" max="23" width="8.875" style="0" customWidth="1"/>
    <col min="24" max="24" width="4.75390625" style="0" customWidth="1"/>
  </cols>
  <sheetData>
    <row r="1" spans="1:21" ht="13.5" thickBot="1">
      <c r="A1" s="559"/>
      <c r="B1" s="559"/>
      <c r="C1" s="559"/>
      <c r="D1" s="674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</row>
    <row r="2" spans="1:21" ht="2.25" customHeight="1">
      <c r="A2" s="560"/>
      <c r="B2" s="560"/>
      <c r="C2" s="560"/>
      <c r="D2" s="675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</row>
    <row r="3" spans="10:12" ht="12.75">
      <c r="J3" s="6"/>
      <c r="K3" s="111" t="s">
        <v>1615</v>
      </c>
      <c r="L3" s="64"/>
    </row>
    <row r="4" spans="10:12" ht="12.75">
      <c r="J4" s="6"/>
      <c r="K4" s="111" t="s">
        <v>1588</v>
      </c>
      <c r="L4" s="64"/>
    </row>
    <row r="5" spans="10:12" ht="12.75">
      <c r="J5" s="6"/>
      <c r="K5" s="111" t="s">
        <v>1835</v>
      </c>
      <c r="L5" s="64"/>
    </row>
    <row r="6" spans="1:21" ht="13.5" thickBot="1">
      <c r="A6" s="17"/>
      <c r="B6" s="17"/>
      <c r="C6" s="17"/>
      <c r="D6" s="677"/>
      <c r="E6" s="17"/>
      <c r="F6" s="17"/>
      <c r="G6" s="17"/>
      <c r="H6" s="17"/>
      <c r="I6" s="17"/>
      <c r="J6" s="800"/>
      <c r="K6" s="799" t="s">
        <v>1590</v>
      </c>
      <c r="L6" s="800"/>
      <c r="M6" s="17"/>
      <c r="N6" s="17"/>
      <c r="O6" s="17"/>
      <c r="P6" s="17"/>
      <c r="Q6" s="17"/>
      <c r="R6" s="17"/>
      <c r="S6" s="17"/>
      <c r="T6" s="17"/>
      <c r="U6" s="17"/>
    </row>
    <row r="7" spans="1:21" ht="2.25" customHeight="1" thickBot="1" thickTop="1">
      <c r="A7" s="561"/>
      <c r="B7" s="561"/>
      <c r="C7" s="561"/>
      <c r="D7" s="678"/>
      <c r="E7" s="561"/>
      <c r="F7" s="561"/>
      <c r="G7" s="561"/>
      <c r="H7" s="561"/>
      <c r="I7" s="561"/>
      <c r="J7" s="561"/>
      <c r="K7" s="561"/>
      <c r="L7" s="561"/>
      <c r="M7" s="561"/>
      <c r="N7" s="561"/>
      <c r="O7" s="561"/>
      <c r="P7" s="561"/>
      <c r="Q7" s="561"/>
      <c r="R7" s="561"/>
      <c r="S7" s="561"/>
      <c r="T7" s="561"/>
      <c r="U7" s="561"/>
    </row>
    <row r="8" spans="1:21" ht="12.75">
      <c r="A8" s="6"/>
      <c r="B8" s="6"/>
      <c r="C8" s="6"/>
      <c r="D8" s="679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s="658" customFormat="1" ht="18.75">
      <c r="A9" s="648"/>
      <c r="B9" s="648"/>
      <c r="C9" s="648"/>
      <c r="D9" s="680"/>
      <c r="E9" s="648"/>
      <c r="F9" s="648"/>
      <c r="G9" s="648"/>
      <c r="H9" s="648"/>
      <c r="I9" s="648"/>
      <c r="J9" s="648"/>
      <c r="K9" s="681" t="s">
        <v>932</v>
      </c>
      <c r="L9" s="648"/>
      <c r="M9" s="648"/>
      <c r="N9" s="648"/>
      <c r="O9" s="648"/>
      <c r="P9" s="648"/>
      <c r="Q9" s="648"/>
      <c r="R9" s="648"/>
      <c r="S9" s="648"/>
      <c r="T9" s="648"/>
      <c r="U9" s="648"/>
    </row>
    <row r="10" spans="1:21" s="43" customFormat="1" ht="12.75">
      <c r="A10" s="47"/>
      <c r="B10" s="682"/>
      <c r="C10" s="47"/>
      <c r="D10" s="602"/>
      <c r="E10" s="299"/>
      <c r="F10" s="330"/>
      <c r="G10" s="330"/>
      <c r="H10" s="683"/>
      <c r="I10" s="47"/>
      <c r="J10" s="47"/>
      <c r="K10" s="47"/>
      <c r="L10" s="47"/>
      <c r="M10" s="47"/>
      <c r="N10" s="47"/>
      <c r="O10" s="47"/>
      <c r="P10" s="330"/>
      <c r="Q10" s="47"/>
      <c r="R10" s="47"/>
      <c r="S10" s="682"/>
      <c r="T10" s="684"/>
      <c r="U10" s="47"/>
    </row>
    <row r="11" spans="1:21" s="689" customFormat="1" ht="12.75">
      <c r="A11" s="1145" t="s">
        <v>933</v>
      </c>
      <c r="B11" s="1146"/>
      <c r="C11" s="1145" t="s">
        <v>934</v>
      </c>
      <c r="D11" s="1146"/>
      <c r="E11" s="1145" t="s">
        <v>1270</v>
      </c>
      <c r="F11" s="1189"/>
      <c r="G11" s="1189"/>
      <c r="H11" s="1189"/>
      <c r="I11" s="1189"/>
      <c r="J11" s="1189"/>
      <c r="K11" s="1189"/>
      <c r="L11" s="1189"/>
      <c r="M11" s="1189"/>
      <c r="N11" s="1146"/>
      <c r="O11" s="1183" t="s">
        <v>935</v>
      </c>
      <c r="P11" s="1184"/>
      <c r="Q11" s="686" t="s">
        <v>1271</v>
      </c>
      <c r="R11" s="687"/>
      <c r="S11" s="685"/>
      <c r="T11" s="688" t="s">
        <v>1907</v>
      </c>
      <c r="U11" s="687"/>
    </row>
    <row r="12" spans="1:21" s="43" customFormat="1" ht="12.75">
      <c r="A12" s="1149"/>
      <c r="B12" s="1150"/>
      <c r="C12" s="1149"/>
      <c r="D12" s="1150"/>
      <c r="E12" s="1149"/>
      <c r="F12" s="1190"/>
      <c r="G12" s="1190"/>
      <c r="H12" s="1190"/>
      <c r="I12" s="1190"/>
      <c r="J12" s="1190"/>
      <c r="K12" s="1190"/>
      <c r="L12" s="1190"/>
      <c r="M12" s="1190"/>
      <c r="N12" s="1150"/>
      <c r="O12" s="1185" t="s">
        <v>936</v>
      </c>
      <c r="P12" s="1186"/>
      <c r="Q12" s="1185" t="s">
        <v>1265</v>
      </c>
      <c r="R12" s="1186"/>
      <c r="S12" s="313"/>
      <c r="T12" s="4" t="s">
        <v>937</v>
      </c>
      <c r="U12" s="83"/>
    </row>
    <row r="13" spans="1:21" s="43" customFormat="1" ht="12.75">
      <c r="A13" s="1187" t="s">
        <v>1592</v>
      </c>
      <c r="B13" s="1187"/>
      <c r="C13" s="1188" t="s">
        <v>938</v>
      </c>
      <c r="D13" s="1188"/>
      <c r="E13" s="39" t="s">
        <v>939</v>
      </c>
      <c r="F13" s="19"/>
      <c r="G13" s="329"/>
      <c r="H13" s="690"/>
      <c r="I13" s="42"/>
      <c r="J13" s="42"/>
      <c r="K13" s="301"/>
      <c r="L13" s="592"/>
      <c r="M13" s="42"/>
      <c r="N13" s="301"/>
      <c r="O13" s="1188">
        <v>9</v>
      </c>
      <c r="P13" s="1188"/>
      <c r="Q13" s="1188">
        <v>15</v>
      </c>
      <c r="R13" s="1188"/>
      <c r="S13" s="1191">
        <v>118</v>
      </c>
      <c r="T13" s="1191"/>
      <c r="U13" s="1191"/>
    </row>
    <row r="14" spans="1:21" s="43" customFormat="1" ht="14.25">
      <c r="A14" s="1187" t="s">
        <v>1593</v>
      </c>
      <c r="B14" s="1187"/>
      <c r="C14" s="1188" t="s">
        <v>940</v>
      </c>
      <c r="D14" s="1188"/>
      <c r="E14" s="34" t="s">
        <v>1594</v>
      </c>
      <c r="F14" s="6"/>
      <c r="G14" s="199"/>
      <c r="H14" s="691"/>
      <c r="K14" s="81"/>
      <c r="L14" s="71"/>
      <c r="N14" s="81"/>
      <c r="O14" s="1188">
        <v>21</v>
      </c>
      <c r="P14" s="1188"/>
      <c r="Q14" s="1188">
        <v>20</v>
      </c>
      <c r="R14" s="1188"/>
      <c r="S14" s="1191">
        <v>142</v>
      </c>
      <c r="T14" s="1191"/>
      <c r="U14" s="1191"/>
    </row>
    <row r="15" spans="1:21" s="43" customFormat="1" ht="12.75">
      <c r="A15" s="1187" t="s">
        <v>1595</v>
      </c>
      <c r="B15" s="1187"/>
      <c r="C15" s="1188" t="s">
        <v>940</v>
      </c>
      <c r="D15" s="1188"/>
      <c r="E15" s="34"/>
      <c r="F15" s="6"/>
      <c r="G15" s="199"/>
      <c r="H15" s="691"/>
      <c r="K15" s="81"/>
      <c r="L15" s="71"/>
      <c r="N15" s="81"/>
      <c r="O15" s="1188">
        <v>26</v>
      </c>
      <c r="P15" s="1188"/>
      <c r="Q15" s="1188">
        <v>25</v>
      </c>
      <c r="R15" s="1188"/>
      <c r="S15" s="1191">
        <v>153</v>
      </c>
      <c r="T15" s="1191"/>
      <c r="U15" s="1191"/>
    </row>
    <row r="16" spans="1:21" s="43" customFormat="1" ht="12.75">
      <c r="A16" s="1187" t="s">
        <v>875</v>
      </c>
      <c r="B16" s="1187"/>
      <c r="C16" s="1188" t="s">
        <v>876</v>
      </c>
      <c r="D16" s="1188"/>
      <c r="E16" s="34" t="s">
        <v>941</v>
      </c>
      <c r="F16" s="53"/>
      <c r="G16" s="199"/>
      <c r="H16" s="691"/>
      <c r="K16" s="81"/>
      <c r="L16" s="71"/>
      <c r="N16" s="81"/>
      <c r="O16" s="1188">
        <v>32</v>
      </c>
      <c r="P16" s="1188"/>
      <c r="Q16" s="1188">
        <v>32</v>
      </c>
      <c r="R16" s="1188"/>
      <c r="S16" s="1191">
        <v>205</v>
      </c>
      <c r="T16" s="1191"/>
      <c r="U16" s="1191"/>
    </row>
    <row r="17" spans="1:21" s="43" customFormat="1" ht="12.75">
      <c r="A17" s="1187" t="s">
        <v>1596</v>
      </c>
      <c r="B17" s="1187"/>
      <c r="C17" s="1188" t="s">
        <v>942</v>
      </c>
      <c r="D17" s="1188"/>
      <c r="E17" s="34" t="s">
        <v>943</v>
      </c>
      <c r="F17" s="53"/>
      <c r="G17" s="199"/>
      <c r="H17" s="691"/>
      <c r="K17" s="81"/>
      <c r="L17" s="71"/>
      <c r="N17" s="81"/>
      <c r="O17" s="1188">
        <v>32</v>
      </c>
      <c r="P17" s="1188"/>
      <c r="Q17" s="1188">
        <v>40</v>
      </c>
      <c r="R17" s="1188"/>
      <c r="S17" s="1191">
        <v>239</v>
      </c>
      <c r="T17" s="1191"/>
      <c r="U17" s="1191"/>
    </row>
    <row r="18" spans="1:21" s="43" customFormat="1" ht="12.75">
      <c r="A18" s="1187" t="s">
        <v>1597</v>
      </c>
      <c r="B18" s="1187"/>
      <c r="C18" s="1188" t="s">
        <v>942</v>
      </c>
      <c r="D18" s="1188"/>
      <c r="E18" s="37"/>
      <c r="F18" s="17"/>
      <c r="G18" s="330"/>
      <c r="H18" s="683"/>
      <c r="I18" s="47"/>
      <c r="J18" s="47"/>
      <c r="K18" s="83"/>
      <c r="L18" s="71"/>
      <c r="N18" s="81"/>
      <c r="O18" s="1188">
        <v>49</v>
      </c>
      <c r="P18" s="1188"/>
      <c r="Q18" s="1188">
        <v>50</v>
      </c>
      <c r="R18" s="1188"/>
      <c r="S18" s="1191">
        <v>274</v>
      </c>
      <c r="T18" s="1191"/>
      <c r="U18" s="1191"/>
    </row>
    <row r="19" spans="1:21" s="43" customFormat="1" ht="12.75">
      <c r="A19" s="1187" t="s">
        <v>1598</v>
      </c>
      <c r="B19" s="1187"/>
      <c r="C19" s="1188" t="s">
        <v>938</v>
      </c>
      <c r="D19" s="1188"/>
      <c r="E19" s="39" t="s">
        <v>944</v>
      </c>
      <c r="F19" s="19"/>
      <c r="G19" s="329"/>
      <c r="H19" s="690"/>
      <c r="I19" s="42"/>
      <c r="J19" s="42"/>
      <c r="K19" s="301"/>
      <c r="L19" s="71"/>
      <c r="N19" s="81"/>
      <c r="O19" s="1188">
        <v>3</v>
      </c>
      <c r="P19" s="1188"/>
      <c r="Q19" s="1188">
        <v>15</v>
      </c>
      <c r="R19" s="1188"/>
      <c r="S19" s="1191">
        <v>121</v>
      </c>
      <c r="T19" s="1191"/>
      <c r="U19" s="1191"/>
    </row>
    <row r="20" spans="1:21" s="43" customFormat="1" ht="14.25">
      <c r="A20" s="1187" t="s">
        <v>1599</v>
      </c>
      <c r="B20" s="1187"/>
      <c r="C20" s="1188" t="s">
        <v>940</v>
      </c>
      <c r="D20" s="1188"/>
      <c r="E20" s="34" t="s">
        <v>1594</v>
      </c>
      <c r="F20" s="6"/>
      <c r="G20" s="199"/>
      <c r="H20" s="691"/>
      <c r="K20" s="81"/>
      <c r="L20" s="71"/>
      <c r="N20" s="81"/>
      <c r="O20" s="1188">
        <v>6</v>
      </c>
      <c r="P20" s="1188"/>
      <c r="Q20" s="1188">
        <v>20</v>
      </c>
      <c r="R20" s="1188"/>
      <c r="S20" s="1191">
        <v>148</v>
      </c>
      <c r="T20" s="1191"/>
      <c r="U20" s="1191"/>
    </row>
    <row r="21" spans="1:21" s="43" customFormat="1" ht="12.75">
      <c r="A21" s="1187" t="s">
        <v>1600</v>
      </c>
      <c r="B21" s="1187"/>
      <c r="C21" s="1188" t="s">
        <v>940</v>
      </c>
      <c r="D21" s="1188"/>
      <c r="E21" s="34"/>
      <c r="F21" s="6"/>
      <c r="G21" s="199"/>
      <c r="H21" s="691"/>
      <c r="K21" s="81"/>
      <c r="L21" s="71"/>
      <c r="N21" s="81"/>
      <c r="O21" s="1188">
        <v>10</v>
      </c>
      <c r="P21" s="1188"/>
      <c r="Q21" s="1188">
        <v>25</v>
      </c>
      <c r="R21" s="1188"/>
      <c r="S21" s="1191">
        <v>159</v>
      </c>
      <c r="T21" s="1191"/>
      <c r="U21" s="1191"/>
    </row>
    <row r="22" spans="1:21" s="43" customFormat="1" ht="12.75">
      <c r="A22" s="1187" t="s">
        <v>1601</v>
      </c>
      <c r="B22" s="1187"/>
      <c r="C22" s="1188" t="s">
        <v>876</v>
      </c>
      <c r="D22" s="1188"/>
      <c r="E22" s="34" t="s">
        <v>941</v>
      </c>
      <c r="F22" s="53"/>
      <c r="G22" s="199"/>
      <c r="H22" s="691"/>
      <c r="K22" s="81"/>
      <c r="L22" s="71"/>
      <c r="N22" s="81"/>
      <c r="O22" s="1188">
        <v>16</v>
      </c>
      <c r="P22" s="1188"/>
      <c r="Q22" s="1188">
        <v>32</v>
      </c>
      <c r="R22" s="1188"/>
      <c r="S22" s="1191">
        <v>211</v>
      </c>
      <c r="T22" s="1191"/>
      <c r="U22" s="1191"/>
    </row>
    <row r="23" spans="1:21" s="43" customFormat="1" ht="12.75">
      <c r="A23" s="1187" t="s">
        <v>1602</v>
      </c>
      <c r="B23" s="1187"/>
      <c r="C23" s="1188" t="s">
        <v>942</v>
      </c>
      <c r="D23" s="1188"/>
      <c r="E23" s="34" t="s">
        <v>943</v>
      </c>
      <c r="F23" s="53"/>
      <c r="G23" s="199"/>
      <c r="H23" s="691"/>
      <c r="K23" s="81"/>
      <c r="L23" s="71"/>
      <c r="N23" s="81"/>
      <c r="O23" s="1188">
        <v>25</v>
      </c>
      <c r="P23" s="1188"/>
      <c r="Q23" s="1188">
        <v>40</v>
      </c>
      <c r="R23" s="1188"/>
      <c r="S23" s="1191">
        <v>245</v>
      </c>
      <c r="T23" s="1191"/>
      <c r="U23" s="1191"/>
    </row>
    <row r="24" spans="1:21" s="43" customFormat="1" ht="12.75">
      <c r="A24" s="1187" t="s">
        <v>1603</v>
      </c>
      <c r="B24" s="1187"/>
      <c r="C24" s="1188" t="s">
        <v>942</v>
      </c>
      <c r="D24" s="1188"/>
      <c r="E24" s="37"/>
      <c r="F24" s="17"/>
      <c r="G24" s="330"/>
      <c r="H24" s="683"/>
      <c r="I24" s="47"/>
      <c r="J24" s="47"/>
      <c r="K24" s="83"/>
      <c r="L24" s="82"/>
      <c r="M24" s="47"/>
      <c r="N24" s="83"/>
      <c r="O24" s="1188">
        <v>40</v>
      </c>
      <c r="P24" s="1188"/>
      <c r="Q24" s="1188">
        <v>50</v>
      </c>
      <c r="R24" s="1188"/>
      <c r="S24" s="1191">
        <v>281</v>
      </c>
      <c r="T24" s="1191"/>
      <c r="U24" s="1191"/>
    </row>
    <row r="25" spans="1:21" s="43" customFormat="1" ht="12.75">
      <c r="A25" s="1187" t="s">
        <v>1604</v>
      </c>
      <c r="B25" s="1187"/>
      <c r="C25" s="1188" t="s">
        <v>938</v>
      </c>
      <c r="D25" s="1188"/>
      <c r="E25" s="39" t="s">
        <v>945</v>
      </c>
      <c r="F25" s="19"/>
      <c r="G25" s="329"/>
      <c r="H25" s="690"/>
      <c r="I25" s="42"/>
      <c r="J25" s="42"/>
      <c r="K25" s="301"/>
      <c r="L25" s="71"/>
      <c r="N25" s="81"/>
      <c r="O25" s="1188">
        <v>9</v>
      </c>
      <c r="P25" s="1188"/>
      <c r="Q25" s="1188">
        <v>15</v>
      </c>
      <c r="R25" s="1188"/>
      <c r="S25" s="1191">
        <v>123</v>
      </c>
      <c r="T25" s="1191"/>
      <c r="U25" s="1191"/>
    </row>
    <row r="26" spans="1:21" s="43" customFormat="1" ht="12.75">
      <c r="A26" s="1187" t="s">
        <v>1605</v>
      </c>
      <c r="B26" s="1187"/>
      <c r="C26" s="1188" t="s">
        <v>940</v>
      </c>
      <c r="D26" s="1188"/>
      <c r="E26" s="40" t="s">
        <v>946</v>
      </c>
      <c r="F26" s="6"/>
      <c r="G26" s="199"/>
      <c r="H26" s="691"/>
      <c r="K26" s="81"/>
      <c r="L26" s="71"/>
      <c r="N26" s="81"/>
      <c r="O26" s="1188">
        <v>21</v>
      </c>
      <c r="P26" s="1188"/>
      <c r="Q26" s="1188">
        <v>20</v>
      </c>
      <c r="R26" s="1188"/>
      <c r="S26" s="1191">
        <v>152</v>
      </c>
      <c r="T26" s="1191"/>
      <c r="U26" s="1191"/>
    </row>
    <row r="27" spans="1:21" s="43" customFormat="1" ht="14.25">
      <c r="A27" s="1187" t="s">
        <v>1606</v>
      </c>
      <c r="B27" s="1187"/>
      <c r="C27" s="1188" t="s">
        <v>940</v>
      </c>
      <c r="D27" s="1188"/>
      <c r="E27" s="34" t="s">
        <v>1594</v>
      </c>
      <c r="F27" s="6"/>
      <c r="K27" s="81"/>
      <c r="L27" s="71"/>
      <c r="N27" s="81"/>
      <c r="O27" s="1188">
        <v>26</v>
      </c>
      <c r="P27" s="1188"/>
      <c r="Q27" s="1188">
        <v>25</v>
      </c>
      <c r="R27" s="1188"/>
      <c r="S27" s="1191">
        <v>168</v>
      </c>
      <c r="T27" s="1191"/>
      <c r="U27" s="1191"/>
    </row>
    <row r="28" spans="1:21" s="43" customFormat="1" ht="12.75">
      <c r="A28" s="1187" t="s">
        <v>877</v>
      </c>
      <c r="B28" s="1187"/>
      <c r="C28" s="1188" t="s">
        <v>876</v>
      </c>
      <c r="D28" s="1188"/>
      <c r="E28" s="34"/>
      <c r="F28" s="53"/>
      <c r="G28" s="199"/>
      <c r="H28" s="691"/>
      <c r="K28" s="81"/>
      <c r="L28" s="71"/>
      <c r="N28" s="81"/>
      <c r="O28" s="1188">
        <v>32</v>
      </c>
      <c r="P28" s="1188"/>
      <c r="Q28" s="1188">
        <v>32</v>
      </c>
      <c r="R28" s="1188"/>
      <c r="S28" s="1191">
        <v>233</v>
      </c>
      <c r="T28" s="1191"/>
      <c r="U28" s="1191"/>
    </row>
    <row r="29" spans="1:21" s="43" customFormat="1" ht="12.75">
      <c r="A29" s="1187" t="s">
        <v>1607</v>
      </c>
      <c r="B29" s="1187"/>
      <c r="C29" s="1188" t="s">
        <v>942</v>
      </c>
      <c r="D29" s="1188"/>
      <c r="E29" s="34" t="s">
        <v>941</v>
      </c>
      <c r="F29" s="53"/>
      <c r="G29" s="199"/>
      <c r="H29" s="691"/>
      <c r="K29" s="81"/>
      <c r="L29" s="71"/>
      <c r="N29" s="81"/>
      <c r="O29" s="1188">
        <v>32</v>
      </c>
      <c r="P29" s="1188"/>
      <c r="Q29" s="1188">
        <v>40</v>
      </c>
      <c r="R29" s="1188"/>
      <c r="S29" s="1191">
        <v>267</v>
      </c>
      <c r="T29" s="1191"/>
      <c r="U29" s="1191"/>
    </row>
    <row r="30" spans="1:21" s="43" customFormat="1" ht="12.75">
      <c r="A30" s="1187" t="s">
        <v>1608</v>
      </c>
      <c r="B30" s="1187"/>
      <c r="C30" s="1188" t="s">
        <v>942</v>
      </c>
      <c r="D30" s="1188"/>
      <c r="E30" s="37" t="s">
        <v>943</v>
      </c>
      <c r="F30" s="17"/>
      <c r="G30" s="330"/>
      <c r="H30" s="683"/>
      <c r="I30" s="47"/>
      <c r="J30" s="47"/>
      <c r="K30" s="83"/>
      <c r="L30" s="71"/>
      <c r="N30" s="81"/>
      <c r="O30" s="1188">
        <v>49</v>
      </c>
      <c r="P30" s="1188"/>
      <c r="Q30" s="1188">
        <v>50</v>
      </c>
      <c r="R30" s="1188"/>
      <c r="S30" s="1191">
        <v>297</v>
      </c>
      <c r="T30" s="1191"/>
      <c r="U30" s="1191"/>
    </row>
    <row r="31" spans="1:21" s="43" customFormat="1" ht="12.75">
      <c r="A31" s="1187" t="s">
        <v>1609</v>
      </c>
      <c r="B31" s="1187"/>
      <c r="C31" s="1188" t="s">
        <v>938</v>
      </c>
      <c r="D31" s="1188"/>
      <c r="E31" s="40" t="s">
        <v>947</v>
      </c>
      <c r="F31" s="6"/>
      <c r="G31" s="199"/>
      <c r="H31" s="691"/>
      <c r="L31" s="71"/>
      <c r="N31" s="81"/>
      <c r="O31" s="1188">
        <v>3</v>
      </c>
      <c r="P31" s="1188"/>
      <c r="Q31" s="1188">
        <v>15</v>
      </c>
      <c r="R31" s="1188"/>
      <c r="S31" s="1191">
        <v>156</v>
      </c>
      <c r="T31" s="1191"/>
      <c r="U31" s="1191"/>
    </row>
    <row r="32" spans="1:21" s="43" customFormat="1" ht="12.75">
      <c r="A32" s="1187" t="s">
        <v>1610</v>
      </c>
      <c r="B32" s="1187"/>
      <c r="C32" s="1188" t="s">
        <v>940</v>
      </c>
      <c r="D32" s="1188"/>
      <c r="E32" s="40" t="s">
        <v>948</v>
      </c>
      <c r="F32" s="6"/>
      <c r="G32" s="199"/>
      <c r="H32" s="691"/>
      <c r="L32" s="71"/>
      <c r="N32" s="81"/>
      <c r="O32" s="1188">
        <v>6</v>
      </c>
      <c r="P32" s="1188"/>
      <c r="Q32" s="1188">
        <v>20</v>
      </c>
      <c r="R32" s="1188"/>
      <c r="S32" s="1191">
        <v>186</v>
      </c>
      <c r="T32" s="1191"/>
      <c r="U32" s="1191"/>
    </row>
    <row r="33" spans="1:21" s="43" customFormat="1" ht="14.25">
      <c r="A33" s="1187" t="s">
        <v>1611</v>
      </c>
      <c r="B33" s="1187"/>
      <c r="C33" s="1188" t="s">
        <v>940</v>
      </c>
      <c r="D33" s="1188"/>
      <c r="E33" s="34" t="s">
        <v>1594</v>
      </c>
      <c r="F33" s="6"/>
      <c r="G33" s="199"/>
      <c r="H33" s="691"/>
      <c r="L33" s="71"/>
      <c r="N33" s="81"/>
      <c r="O33" s="1188">
        <v>10</v>
      </c>
      <c r="P33" s="1188"/>
      <c r="Q33" s="1188">
        <v>25</v>
      </c>
      <c r="R33" s="1188"/>
      <c r="S33" s="1191">
        <v>209</v>
      </c>
      <c r="T33" s="1191"/>
      <c r="U33" s="1191"/>
    </row>
    <row r="34" spans="1:21" s="43" customFormat="1" ht="12.75">
      <c r="A34" s="1187" t="s">
        <v>1612</v>
      </c>
      <c r="B34" s="1187"/>
      <c r="C34" s="1188" t="s">
        <v>876</v>
      </c>
      <c r="D34" s="1188"/>
      <c r="E34" s="34"/>
      <c r="F34" s="53"/>
      <c r="G34" s="199"/>
      <c r="H34" s="691"/>
      <c r="L34" s="71"/>
      <c r="N34" s="81"/>
      <c r="O34" s="1188">
        <v>16</v>
      </c>
      <c r="P34" s="1188"/>
      <c r="Q34" s="1188">
        <v>32</v>
      </c>
      <c r="R34" s="1188"/>
      <c r="S34" s="1191">
        <v>278</v>
      </c>
      <c r="T34" s="1192"/>
      <c r="U34" s="1192"/>
    </row>
    <row r="35" spans="1:21" s="43" customFormat="1" ht="12.75">
      <c r="A35" s="1187" t="s">
        <v>1613</v>
      </c>
      <c r="B35" s="1187"/>
      <c r="C35" s="1188" t="s">
        <v>942</v>
      </c>
      <c r="D35" s="1188"/>
      <c r="E35" s="34" t="s">
        <v>941</v>
      </c>
      <c r="F35" s="53"/>
      <c r="G35" s="199"/>
      <c r="H35" s="691"/>
      <c r="L35" s="71"/>
      <c r="N35" s="81"/>
      <c r="O35" s="1188">
        <v>16</v>
      </c>
      <c r="P35" s="1188"/>
      <c r="Q35" s="1188">
        <v>40</v>
      </c>
      <c r="R35" s="1188"/>
      <c r="S35" s="1191">
        <v>329</v>
      </c>
      <c r="T35" s="1191"/>
      <c r="U35" s="1191"/>
    </row>
    <row r="36" spans="1:21" s="43" customFormat="1" ht="12.75">
      <c r="A36" s="1187" t="s">
        <v>1614</v>
      </c>
      <c r="B36" s="1187"/>
      <c r="C36" s="1188" t="s">
        <v>942</v>
      </c>
      <c r="D36" s="1188"/>
      <c r="E36" s="37" t="s">
        <v>943</v>
      </c>
      <c r="F36" s="17"/>
      <c r="G36" s="330"/>
      <c r="H36" s="683"/>
      <c r="I36" s="47"/>
      <c r="J36" s="47"/>
      <c r="K36" s="47"/>
      <c r="L36" s="82"/>
      <c r="M36" s="47"/>
      <c r="N36" s="83"/>
      <c r="O36" s="1188">
        <v>25</v>
      </c>
      <c r="P36" s="1188"/>
      <c r="Q36" s="1188">
        <v>50</v>
      </c>
      <c r="R36" s="1188"/>
      <c r="S36" s="1191">
        <v>360</v>
      </c>
      <c r="T36" s="1191"/>
      <c r="U36" s="1191"/>
    </row>
    <row r="37" spans="1:19" s="43" customFormat="1" ht="12.75">
      <c r="A37" s="622" t="s">
        <v>949</v>
      </c>
      <c r="B37" s="689"/>
      <c r="D37" s="692"/>
      <c r="E37" s="318"/>
      <c r="F37" s="318"/>
      <c r="P37" s="199"/>
      <c r="S37" s="691"/>
    </row>
    <row r="38" spans="2:19" s="43" customFormat="1" ht="12.75">
      <c r="B38" s="689"/>
      <c r="D38" s="692"/>
      <c r="E38" s="318"/>
      <c r="F38" s="318"/>
      <c r="P38" s="199"/>
      <c r="S38" s="691"/>
    </row>
    <row r="39" spans="2:20" s="43" customFormat="1" ht="18.75">
      <c r="B39" s="575"/>
      <c r="D39" s="526"/>
      <c r="E39" s="318"/>
      <c r="F39" s="199"/>
      <c r="G39" s="199"/>
      <c r="H39" s="691"/>
      <c r="K39" s="681" t="s">
        <v>950</v>
      </c>
      <c r="P39" s="199"/>
      <c r="S39" s="575"/>
      <c r="T39" s="578"/>
    </row>
    <row r="40" spans="1:21" s="43" customFormat="1" ht="12.75">
      <c r="A40" s="47"/>
      <c r="B40" s="330"/>
      <c r="C40" s="47"/>
      <c r="D40" s="602"/>
      <c r="E40" s="299"/>
      <c r="F40" s="330"/>
      <c r="G40" s="330"/>
      <c r="H40" s="683"/>
      <c r="I40" s="47"/>
      <c r="J40" s="47"/>
      <c r="K40" s="47"/>
      <c r="L40" s="47"/>
      <c r="M40" s="47"/>
      <c r="N40" s="47"/>
      <c r="O40" s="47"/>
      <c r="P40" s="330"/>
      <c r="Q40" s="47"/>
      <c r="R40" s="47"/>
      <c r="S40" s="330"/>
      <c r="T40" s="684"/>
      <c r="U40" s="47"/>
    </row>
    <row r="41" spans="1:21" s="43" customFormat="1" ht="12.75">
      <c r="A41" s="1070" t="s">
        <v>1269</v>
      </c>
      <c r="B41" s="1071"/>
      <c r="C41" s="1072"/>
      <c r="D41" s="1070" t="s">
        <v>1270</v>
      </c>
      <c r="E41" s="1071"/>
      <c r="F41" s="1071"/>
      <c r="G41" s="1071"/>
      <c r="H41" s="1071"/>
      <c r="I41" s="1071"/>
      <c r="J41" s="1071"/>
      <c r="K41" s="1071"/>
      <c r="L41" s="1071"/>
      <c r="M41" s="1071"/>
      <c r="N41" s="1071"/>
      <c r="O41" s="1072"/>
      <c r="P41" s="1140" t="s">
        <v>1271</v>
      </c>
      <c r="Q41" s="1193"/>
      <c r="R41" s="1141"/>
      <c r="S41" s="542"/>
      <c r="T41" s="604" t="s">
        <v>1907</v>
      </c>
      <c r="U41" s="693"/>
    </row>
    <row r="42" spans="1:21" s="6" customFormat="1" ht="12.75">
      <c r="A42" s="1073"/>
      <c r="B42" s="1074"/>
      <c r="C42" s="1075"/>
      <c r="D42" s="1073"/>
      <c r="E42" s="1074"/>
      <c r="F42" s="1074"/>
      <c r="G42" s="1074"/>
      <c r="H42" s="1074"/>
      <c r="I42" s="1074"/>
      <c r="J42" s="1074"/>
      <c r="K42" s="1074"/>
      <c r="L42" s="1074"/>
      <c r="M42" s="1074"/>
      <c r="N42" s="1074"/>
      <c r="O42" s="1075"/>
      <c r="P42" s="28"/>
      <c r="Q42" s="694" t="s">
        <v>1265</v>
      </c>
      <c r="R42" s="695"/>
      <c r="S42" s="330"/>
      <c r="T42" s="4" t="s">
        <v>937</v>
      </c>
      <c r="U42" s="83"/>
    </row>
    <row r="43" spans="1:21" s="6" customFormat="1" ht="12.75">
      <c r="A43" s="27"/>
      <c r="B43" s="29" t="s">
        <v>1616</v>
      </c>
      <c r="C43" s="10"/>
      <c r="D43" s="50" t="s">
        <v>1282</v>
      </c>
      <c r="E43" s="16"/>
      <c r="F43" s="16"/>
      <c r="G43" s="19"/>
      <c r="H43" s="19"/>
      <c r="I43" s="19"/>
      <c r="J43" s="19"/>
      <c r="K43" s="19"/>
      <c r="L43" s="564"/>
      <c r="M43" s="19"/>
      <c r="N43" s="19"/>
      <c r="O43" s="3"/>
      <c r="P43" s="564"/>
      <c r="Q43" s="522">
        <v>50</v>
      </c>
      <c r="R43" s="3"/>
      <c r="S43" s="1191">
        <v>391.91</v>
      </c>
      <c r="T43" s="1191"/>
      <c r="U43" s="1191"/>
    </row>
    <row r="44" spans="1:21" s="6" customFormat="1" ht="12.75">
      <c r="A44" s="334"/>
      <c r="B44" s="36" t="s">
        <v>1616</v>
      </c>
      <c r="C44" s="86"/>
      <c r="D44" s="51" t="s">
        <v>951</v>
      </c>
      <c r="E44" s="22"/>
      <c r="F44" s="22"/>
      <c r="L44" s="27"/>
      <c r="O44" s="10"/>
      <c r="P44" s="334"/>
      <c r="Q44" s="696">
        <v>65</v>
      </c>
      <c r="R44" s="86"/>
      <c r="S44" s="1191">
        <v>394.6</v>
      </c>
      <c r="T44" s="1191"/>
      <c r="U44" s="1191"/>
    </row>
    <row r="45" spans="1:21" s="6" customFormat="1" ht="12.75">
      <c r="A45" s="27"/>
      <c r="B45" s="29" t="s">
        <v>1616</v>
      </c>
      <c r="C45" s="10"/>
      <c r="D45" s="53" t="s">
        <v>1617</v>
      </c>
      <c r="E45" s="22"/>
      <c r="F45" s="22"/>
      <c r="L45" s="27"/>
      <c r="O45" s="10"/>
      <c r="P45" s="27"/>
      <c r="Q45" s="494">
        <v>80</v>
      </c>
      <c r="R45" s="10"/>
      <c r="S45" s="1191">
        <v>397.56</v>
      </c>
      <c r="T45" s="1191"/>
      <c r="U45" s="1191"/>
    </row>
    <row r="46" spans="1:21" s="6" customFormat="1" ht="14.25">
      <c r="A46" s="334"/>
      <c r="B46" s="36" t="s">
        <v>1616</v>
      </c>
      <c r="C46" s="86"/>
      <c r="D46" s="53" t="s">
        <v>1284</v>
      </c>
      <c r="E46" s="22"/>
      <c r="F46" s="22"/>
      <c r="L46" s="27"/>
      <c r="O46" s="10"/>
      <c r="P46" s="334"/>
      <c r="Q46" s="620">
        <v>100</v>
      </c>
      <c r="R46" s="86"/>
      <c r="S46" s="1191">
        <v>405.69</v>
      </c>
      <c r="T46" s="1191"/>
      <c r="U46" s="1191"/>
    </row>
    <row r="47" spans="1:21" s="6" customFormat="1" ht="12.75">
      <c r="A47" s="27"/>
      <c r="B47" s="29" t="s">
        <v>1616</v>
      </c>
      <c r="C47" s="10"/>
      <c r="D47" s="53" t="s">
        <v>1619</v>
      </c>
      <c r="E47" s="22"/>
      <c r="F47" s="22"/>
      <c r="L47" s="27"/>
      <c r="O47" s="10"/>
      <c r="P47" s="27"/>
      <c r="Q47" s="542">
        <v>125</v>
      </c>
      <c r="R47" s="10"/>
      <c r="S47" s="1191">
        <v>927.73</v>
      </c>
      <c r="T47" s="1191"/>
      <c r="U47" s="1191"/>
    </row>
    <row r="48" spans="1:21" s="6" customFormat="1" ht="12.75">
      <c r="A48" s="334"/>
      <c r="B48" s="36" t="s">
        <v>1616</v>
      </c>
      <c r="C48" s="86"/>
      <c r="D48" s="22"/>
      <c r="E48" s="22"/>
      <c r="F48" s="22"/>
      <c r="L48" s="27"/>
      <c r="O48" s="10"/>
      <c r="P48" s="334"/>
      <c r="Q48" s="620">
        <v>150</v>
      </c>
      <c r="R48" s="86"/>
      <c r="S48" s="1191">
        <v>956.32</v>
      </c>
      <c r="T48" s="1191"/>
      <c r="U48" s="1191"/>
    </row>
    <row r="49" spans="1:21" s="6" customFormat="1" ht="12.75">
      <c r="A49" s="27"/>
      <c r="B49" s="29" t="s">
        <v>1616</v>
      </c>
      <c r="C49" s="10"/>
      <c r="D49" s="22"/>
      <c r="E49" s="22"/>
      <c r="F49" s="22"/>
      <c r="L49" s="27"/>
      <c r="O49" s="10"/>
      <c r="P49" s="27"/>
      <c r="Q49" s="542">
        <v>200</v>
      </c>
      <c r="R49" s="10"/>
      <c r="S49" s="1191">
        <v>1092.47</v>
      </c>
      <c r="T49" s="1191"/>
      <c r="U49" s="1191"/>
    </row>
    <row r="50" spans="1:21" s="6" customFormat="1" ht="12.75">
      <c r="A50" s="334"/>
      <c r="B50" s="36" t="s">
        <v>1616</v>
      </c>
      <c r="C50" s="86"/>
      <c r="D50" s="22"/>
      <c r="E50" s="22"/>
      <c r="F50" s="22"/>
      <c r="L50" s="27"/>
      <c r="O50" s="10"/>
      <c r="P50" s="334"/>
      <c r="Q50" s="620">
        <v>250</v>
      </c>
      <c r="R50" s="86"/>
      <c r="S50" s="1191">
        <v>1503.45</v>
      </c>
      <c r="T50" s="1191"/>
      <c r="U50" s="1191"/>
    </row>
    <row r="51" spans="1:21" s="6" customFormat="1" ht="12.75">
      <c r="A51" s="27"/>
      <c r="B51" s="29" t="s">
        <v>1616</v>
      </c>
      <c r="C51" s="10"/>
      <c r="D51" s="5"/>
      <c r="E51" s="5"/>
      <c r="F51" s="5"/>
      <c r="G51" s="17"/>
      <c r="H51" s="17"/>
      <c r="I51" s="17"/>
      <c r="J51" s="17"/>
      <c r="K51" s="17"/>
      <c r="L51" s="28"/>
      <c r="M51" s="17"/>
      <c r="N51" s="17"/>
      <c r="O51" s="7"/>
      <c r="P51" s="28"/>
      <c r="Q51" s="617">
        <v>300</v>
      </c>
      <c r="R51" s="7"/>
      <c r="S51" s="1191">
        <v>1720.41</v>
      </c>
      <c r="T51" s="1191"/>
      <c r="U51" s="1191"/>
    </row>
    <row r="52" spans="1:25" s="6" customFormat="1" ht="12.75">
      <c r="A52" s="564"/>
      <c r="B52" s="30" t="s">
        <v>1291</v>
      </c>
      <c r="C52" s="3"/>
      <c r="D52" s="51" t="s">
        <v>1282</v>
      </c>
      <c r="E52" s="22"/>
      <c r="F52" s="22"/>
      <c r="L52" s="27"/>
      <c r="O52" s="10"/>
      <c r="P52" s="27"/>
      <c r="Q52" s="494">
        <v>50</v>
      </c>
      <c r="R52" s="10"/>
      <c r="S52" s="1191">
        <v>156.6</v>
      </c>
      <c r="T52" s="1191"/>
      <c r="U52" s="1191"/>
      <c r="W52" s="563"/>
      <c r="Y52" s="832"/>
    </row>
    <row r="53" spans="1:25" s="6" customFormat="1" ht="12.75">
      <c r="A53" s="334"/>
      <c r="B53" s="36" t="s">
        <v>1291</v>
      </c>
      <c r="C53" s="86"/>
      <c r="D53" s="51" t="s">
        <v>952</v>
      </c>
      <c r="E53" s="22"/>
      <c r="F53" s="22"/>
      <c r="L53" s="27"/>
      <c r="O53" s="10"/>
      <c r="P53" s="334"/>
      <c r="Q53" s="696">
        <v>65</v>
      </c>
      <c r="R53" s="86"/>
      <c r="S53" s="1191">
        <v>159.42</v>
      </c>
      <c r="T53" s="1191"/>
      <c r="U53" s="1191"/>
      <c r="W53" s="563"/>
      <c r="Y53" s="832"/>
    </row>
    <row r="54" spans="1:25" s="6" customFormat="1" ht="14.25">
      <c r="A54" s="27"/>
      <c r="B54" s="29" t="s">
        <v>1291</v>
      </c>
      <c r="C54" s="10"/>
      <c r="D54" s="53" t="s">
        <v>1284</v>
      </c>
      <c r="E54" s="22"/>
      <c r="F54" s="22"/>
      <c r="L54" s="27"/>
      <c r="O54" s="10"/>
      <c r="P54" s="27"/>
      <c r="Q54" s="494">
        <v>80</v>
      </c>
      <c r="R54" s="10"/>
      <c r="S54" s="1191">
        <v>162.52</v>
      </c>
      <c r="T54" s="1191"/>
      <c r="U54" s="1191"/>
      <c r="W54" s="563"/>
      <c r="Y54" s="832"/>
    </row>
    <row r="55" spans="1:25" s="6" customFormat="1" ht="12.75">
      <c r="A55" s="334"/>
      <c r="B55" s="36" t="s">
        <v>1291</v>
      </c>
      <c r="C55" s="86"/>
      <c r="D55" s="53" t="s">
        <v>679</v>
      </c>
      <c r="E55" s="22"/>
      <c r="F55" s="22"/>
      <c r="L55" s="27"/>
      <c r="O55" s="10"/>
      <c r="P55" s="334"/>
      <c r="Q55" s="620">
        <v>100</v>
      </c>
      <c r="R55" s="86"/>
      <c r="S55" s="1191">
        <v>248.92</v>
      </c>
      <c r="T55" s="1191"/>
      <c r="U55" s="1191"/>
      <c r="W55" s="563"/>
      <c r="Y55" s="832"/>
    </row>
    <row r="56" spans="1:25" s="6" customFormat="1" ht="12.75">
      <c r="A56" s="27"/>
      <c r="B56" s="29" t="s">
        <v>1291</v>
      </c>
      <c r="C56" s="10"/>
      <c r="D56" s="22"/>
      <c r="E56" s="22"/>
      <c r="F56" s="22"/>
      <c r="L56" s="27"/>
      <c r="O56" s="10"/>
      <c r="P56" s="27"/>
      <c r="Q56" s="542">
        <v>125</v>
      </c>
      <c r="R56" s="10"/>
      <c r="S56" s="1191">
        <v>259.42</v>
      </c>
      <c r="T56" s="1191"/>
      <c r="U56" s="1191"/>
      <c r="W56" s="563"/>
      <c r="Y56" s="832"/>
    </row>
    <row r="57" spans="1:25" ht="12.75">
      <c r="A57" s="334"/>
      <c r="B57" s="36" t="s">
        <v>1291</v>
      </c>
      <c r="C57" s="86"/>
      <c r="D57" s="22"/>
      <c r="E57" s="22"/>
      <c r="F57" s="22"/>
      <c r="G57" s="6"/>
      <c r="H57" s="6"/>
      <c r="I57" s="6"/>
      <c r="J57" s="6"/>
      <c r="K57" s="6"/>
      <c r="L57" s="27"/>
      <c r="M57" s="6"/>
      <c r="N57" s="6"/>
      <c r="O57" s="10"/>
      <c r="P57" s="334"/>
      <c r="Q57" s="620">
        <v>150</v>
      </c>
      <c r="R57" s="86"/>
      <c r="S57" s="1191">
        <v>471.14</v>
      </c>
      <c r="T57" s="1191"/>
      <c r="U57" s="1191"/>
      <c r="W57" s="563"/>
      <c r="Y57" s="832"/>
    </row>
    <row r="58" spans="1:25" ht="12.75">
      <c r="A58" s="28"/>
      <c r="B58" s="4" t="s">
        <v>1291</v>
      </c>
      <c r="C58" s="7"/>
      <c r="D58" s="22"/>
      <c r="E58" s="22"/>
      <c r="F58" s="22"/>
      <c r="G58" s="6"/>
      <c r="H58" s="6"/>
      <c r="I58" s="6"/>
      <c r="J58" s="6"/>
      <c r="K58" s="6"/>
      <c r="L58" s="28"/>
      <c r="M58" s="17"/>
      <c r="N58" s="17"/>
      <c r="O58" s="7"/>
      <c r="P58" s="28"/>
      <c r="Q58" s="617">
        <v>200</v>
      </c>
      <c r="R58" s="7"/>
      <c r="S58" s="1191">
        <v>501</v>
      </c>
      <c r="T58" s="1191"/>
      <c r="U58" s="1191"/>
      <c r="W58" s="563"/>
      <c r="Y58" s="832"/>
    </row>
    <row r="59" spans="1:21" ht="12.75">
      <c r="A59" s="334"/>
      <c r="B59" s="36" t="s">
        <v>953</v>
      </c>
      <c r="C59" s="86"/>
      <c r="D59" s="621" t="s">
        <v>954</v>
      </c>
      <c r="E59" s="16"/>
      <c r="F59" s="16"/>
      <c r="G59" s="19"/>
      <c r="H59" s="19"/>
      <c r="I59" s="19"/>
      <c r="J59" s="19"/>
      <c r="K59" s="19"/>
      <c r="L59" s="19"/>
      <c r="M59" s="19"/>
      <c r="N59" s="19"/>
      <c r="O59" s="19"/>
      <c r="P59" s="6"/>
      <c r="Q59" s="43"/>
      <c r="R59" s="6"/>
      <c r="S59" s="1195">
        <v>40</v>
      </c>
      <c r="T59" s="1196"/>
      <c r="U59" s="1197"/>
    </row>
    <row r="60" spans="1:21" ht="12.75">
      <c r="A60" s="334"/>
      <c r="B60" s="36" t="s">
        <v>955</v>
      </c>
      <c r="C60" s="86"/>
      <c r="D60" s="517" t="s">
        <v>956</v>
      </c>
      <c r="E60" s="697"/>
      <c r="F60" s="697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195">
        <v>46.42</v>
      </c>
      <c r="T60" s="1196"/>
      <c r="U60" s="1197"/>
    </row>
    <row r="61" spans="1:21" ht="12.75">
      <c r="A61" s="43"/>
      <c r="B61" s="199"/>
      <c r="C61" s="43"/>
      <c r="D61" s="597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</row>
    <row r="62" spans="1:21" ht="12.75">
      <c r="A62" s="1198" t="s">
        <v>1579</v>
      </c>
      <c r="B62" s="1198"/>
      <c r="C62" s="1198"/>
      <c r="D62" s="1198"/>
      <c r="E62" s="1198"/>
      <c r="F62" s="1198"/>
      <c r="G62" s="1198"/>
      <c r="H62" s="1198"/>
      <c r="I62" s="1198"/>
      <c r="J62" s="1198"/>
      <c r="K62" s="1198"/>
      <c r="L62" s="1198"/>
      <c r="M62" s="1198"/>
      <c r="N62" s="1198"/>
      <c r="O62" s="1198"/>
      <c r="P62" s="1198"/>
      <c r="Q62" s="1198"/>
      <c r="R62" s="1198"/>
      <c r="S62" s="1198"/>
      <c r="T62" s="1198"/>
      <c r="U62" s="1198"/>
    </row>
    <row r="63" spans="1:21" ht="12.75">
      <c r="A63" s="43"/>
      <c r="B63" s="43"/>
      <c r="C63" s="43"/>
      <c r="D63" s="597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</row>
    <row r="64" spans="1:21" ht="13.5" thickBot="1">
      <c r="A64" s="672"/>
      <c r="B64" s="672"/>
      <c r="C64" s="672"/>
      <c r="D64" s="699"/>
      <c r="E64" s="672"/>
      <c r="F64" s="672"/>
      <c r="G64" s="672"/>
      <c r="H64" s="672"/>
      <c r="I64" s="672"/>
      <c r="J64" s="672"/>
      <c r="K64" s="672"/>
      <c r="L64" s="672"/>
      <c r="M64" s="672"/>
      <c r="N64" s="672"/>
      <c r="O64" s="672"/>
      <c r="P64" s="672"/>
      <c r="Q64" s="672"/>
      <c r="R64" s="672"/>
      <c r="S64" s="672"/>
      <c r="T64" s="672"/>
      <c r="U64" s="672"/>
    </row>
    <row r="65" spans="10:11" ht="13.5" thickTop="1">
      <c r="J65" s="1194"/>
      <c r="K65" s="1194"/>
    </row>
    <row r="67" spans="8:14" ht="12.75">
      <c r="H67" s="1168" t="s">
        <v>1051</v>
      </c>
      <c r="I67" s="1168"/>
      <c r="J67" s="1168"/>
      <c r="K67" s="1168"/>
      <c r="L67" s="1168"/>
      <c r="M67" s="1168"/>
      <c r="N67" s="1168"/>
    </row>
  </sheetData>
  <sheetProtection/>
  <mergeCells count="150">
    <mergeCell ref="S60:U60"/>
    <mergeCell ref="A62:U62"/>
    <mergeCell ref="S48:U48"/>
    <mergeCell ref="S49:U49"/>
    <mergeCell ref="S50:U50"/>
    <mergeCell ref="S51:U51"/>
    <mergeCell ref="J65:K65"/>
    <mergeCell ref="H67:N67"/>
    <mergeCell ref="S52:U52"/>
    <mergeCell ref="S53:U53"/>
    <mergeCell ref="S54:U54"/>
    <mergeCell ref="S55:U55"/>
    <mergeCell ref="S56:U56"/>
    <mergeCell ref="S57:U57"/>
    <mergeCell ref="S58:U58"/>
    <mergeCell ref="S59:U59"/>
    <mergeCell ref="A41:C42"/>
    <mergeCell ref="D41:O42"/>
    <mergeCell ref="P41:R41"/>
    <mergeCell ref="S43:U43"/>
    <mergeCell ref="S44:U44"/>
    <mergeCell ref="S45:U45"/>
    <mergeCell ref="S46:U46"/>
    <mergeCell ref="S47:U47"/>
    <mergeCell ref="S35:U35"/>
    <mergeCell ref="A36:B36"/>
    <mergeCell ref="C36:D36"/>
    <mergeCell ref="O36:P36"/>
    <mergeCell ref="Q36:R36"/>
    <mergeCell ref="S36:U36"/>
    <mergeCell ref="A35:B35"/>
    <mergeCell ref="C35:D35"/>
    <mergeCell ref="O35:P35"/>
    <mergeCell ref="Q35:R35"/>
    <mergeCell ref="S33:U33"/>
    <mergeCell ref="A34:B34"/>
    <mergeCell ref="C34:D34"/>
    <mergeCell ref="O34:P34"/>
    <mergeCell ref="Q34:R34"/>
    <mergeCell ref="S34:U34"/>
    <mergeCell ref="A33:B33"/>
    <mergeCell ref="C33:D33"/>
    <mergeCell ref="O33:P33"/>
    <mergeCell ref="Q33:R33"/>
    <mergeCell ref="S31:U31"/>
    <mergeCell ref="A32:B32"/>
    <mergeCell ref="C32:D32"/>
    <mergeCell ref="O32:P32"/>
    <mergeCell ref="Q32:R32"/>
    <mergeCell ref="S32:U32"/>
    <mergeCell ref="A31:B31"/>
    <mergeCell ref="C31:D31"/>
    <mergeCell ref="O31:P31"/>
    <mergeCell ref="Q31:R31"/>
    <mergeCell ref="S29:U29"/>
    <mergeCell ref="A30:B30"/>
    <mergeCell ref="C30:D30"/>
    <mergeCell ref="O30:P30"/>
    <mergeCell ref="Q30:R30"/>
    <mergeCell ref="S30:U30"/>
    <mergeCell ref="A29:B29"/>
    <mergeCell ref="C29:D29"/>
    <mergeCell ref="O29:P29"/>
    <mergeCell ref="Q29:R29"/>
    <mergeCell ref="S27:U27"/>
    <mergeCell ref="A28:B28"/>
    <mergeCell ref="C28:D28"/>
    <mergeCell ref="O28:P28"/>
    <mergeCell ref="Q28:R28"/>
    <mergeCell ref="S28:U28"/>
    <mergeCell ref="A27:B27"/>
    <mergeCell ref="C27:D27"/>
    <mergeCell ref="O27:P27"/>
    <mergeCell ref="Q27:R27"/>
    <mergeCell ref="S25:U25"/>
    <mergeCell ref="A26:B26"/>
    <mergeCell ref="C26:D26"/>
    <mergeCell ref="O26:P26"/>
    <mergeCell ref="Q26:R26"/>
    <mergeCell ref="S26:U26"/>
    <mergeCell ref="A25:B25"/>
    <mergeCell ref="C25:D25"/>
    <mergeCell ref="O25:P25"/>
    <mergeCell ref="Q25:R25"/>
    <mergeCell ref="S23:U23"/>
    <mergeCell ref="A24:B24"/>
    <mergeCell ref="C24:D24"/>
    <mergeCell ref="O24:P24"/>
    <mergeCell ref="Q24:R24"/>
    <mergeCell ref="S24:U24"/>
    <mergeCell ref="A23:B23"/>
    <mergeCell ref="C23:D23"/>
    <mergeCell ref="O23:P23"/>
    <mergeCell ref="Q23:R23"/>
    <mergeCell ref="S21:U21"/>
    <mergeCell ref="A22:B22"/>
    <mergeCell ref="C22:D22"/>
    <mergeCell ref="O22:P22"/>
    <mergeCell ref="Q22:R22"/>
    <mergeCell ref="S22:U22"/>
    <mergeCell ref="A21:B21"/>
    <mergeCell ref="C21:D21"/>
    <mergeCell ref="O21:P21"/>
    <mergeCell ref="Q21:R21"/>
    <mergeCell ref="S19:U19"/>
    <mergeCell ref="A20:B20"/>
    <mergeCell ref="C20:D20"/>
    <mergeCell ref="O20:P20"/>
    <mergeCell ref="Q20:R20"/>
    <mergeCell ref="S20:U20"/>
    <mergeCell ref="A19:B19"/>
    <mergeCell ref="C19:D19"/>
    <mergeCell ref="O19:P19"/>
    <mergeCell ref="Q19:R19"/>
    <mergeCell ref="S17:U17"/>
    <mergeCell ref="A18:B18"/>
    <mergeCell ref="C18:D18"/>
    <mergeCell ref="O18:P18"/>
    <mergeCell ref="Q18:R18"/>
    <mergeCell ref="S18:U18"/>
    <mergeCell ref="A17:B17"/>
    <mergeCell ref="C17:D17"/>
    <mergeCell ref="O17:P17"/>
    <mergeCell ref="Q17:R17"/>
    <mergeCell ref="S15:U15"/>
    <mergeCell ref="A16:B16"/>
    <mergeCell ref="C16:D16"/>
    <mergeCell ref="O16:P16"/>
    <mergeCell ref="Q16:R16"/>
    <mergeCell ref="S16:U16"/>
    <mergeCell ref="A15:B15"/>
    <mergeCell ref="C15:D15"/>
    <mergeCell ref="O15:P15"/>
    <mergeCell ref="Q15:R15"/>
    <mergeCell ref="S13:U13"/>
    <mergeCell ref="A14:B14"/>
    <mergeCell ref="C14:D14"/>
    <mergeCell ref="O14:P14"/>
    <mergeCell ref="Q14:R14"/>
    <mergeCell ref="S14:U14"/>
    <mergeCell ref="O11:P11"/>
    <mergeCell ref="O12:P12"/>
    <mergeCell ref="Q12:R12"/>
    <mergeCell ref="A13:B13"/>
    <mergeCell ref="C13:D13"/>
    <mergeCell ref="O13:P13"/>
    <mergeCell ref="Q13:R13"/>
    <mergeCell ref="A11:B12"/>
    <mergeCell ref="C11:D12"/>
    <mergeCell ref="E11:N12"/>
  </mergeCells>
  <hyperlinks>
    <hyperlink ref="H67:N67" location="содержание!A1" display="Вернуться к содержанию."/>
  </hyperlink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6"/>
  <legacyDrawing r:id="rId5"/>
  <oleObjects>
    <oleObject progId="CorelPhotoPaint.Image.9" shapeId="1287505" r:id="rId1"/>
    <oleObject progId="CorelDRAW.Graphic.12" shapeId="1287506" r:id="rId2"/>
    <oleObject progId="CorelPhotoPaint.Image.9" shapeId="1287978" r:id="rId3"/>
    <oleObject progId="CorelDRAW.Graphic.12" shapeId="1287979" r:id="rId4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1:W6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3" width="4.75390625" style="110" customWidth="1"/>
    <col min="4" max="4" width="4.75390625" style="798" customWidth="1"/>
    <col min="5" max="23" width="4.75390625" style="110" customWidth="1"/>
    <col min="24" max="16384" width="9.125" style="110" customWidth="1"/>
  </cols>
  <sheetData>
    <row r="1" spans="1:21" ht="13.5" thickBot="1">
      <c r="A1" s="809"/>
      <c r="B1" s="809"/>
      <c r="C1" s="809"/>
      <c r="D1" s="810"/>
      <c r="E1" s="809"/>
      <c r="F1" s="809"/>
      <c r="G1" s="809"/>
      <c r="H1" s="809"/>
      <c r="I1" s="809"/>
      <c r="J1" s="809"/>
      <c r="K1" s="809"/>
      <c r="L1" s="809"/>
      <c r="M1" s="809"/>
      <c r="N1" s="809"/>
      <c r="O1" s="809"/>
      <c r="P1" s="809"/>
      <c r="Q1" s="809"/>
      <c r="R1" s="809"/>
      <c r="S1" s="809"/>
      <c r="T1" s="809"/>
      <c r="U1" s="809"/>
    </row>
    <row r="2" spans="1:21" ht="2.25" customHeight="1">
      <c r="A2" s="811"/>
      <c r="B2" s="811"/>
      <c r="C2" s="811"/>
      <c r="D2" s="812"/>
      <c r="E2" s="811"/>
      <c r="F2" s="811"/>
      <c r="G2" s="811"/>
      <c r="H2" s="811"/>
      <c r="I2" s="811"/>
      <c r="J2" s="811"/>
      <c r="K2" s="811"/>
      <c r="L2" s="811"/>
      <c r="M2" s="110" t="s">
        <v>1166</v>
      </c>
      <c r="N2" s="811"/>
      <c r="O2" s="811"/>
      <c r="P2" s="811"/>
      <c r="Q2" s="811"/>
      <c r="R2" s="811"/>
      <c r="S2" s="811"/>
      <c r="T2" s="811"/>
      <c r="U2" s="811"/>
    </row>
    <row r="3" spans="10:12" ht="12.75">
      <c r="J3" s="43"/>
      <c r="K3" s="111" t="s">
        <v>1615</v>
      </c>
      <c r="L3" s="154"/>
    </row>
    <row r="4" spans="10:12" ht="12.75">
      <c r="J4" s="43"/>
      <c r="K4" s="111" t="s">
        <v>1588</v>
      </c>
      <c r="L4" s="154"/>
    </row>
    <row r="5" spans="10:12" ht="12.75">
      <c r="J5" s="43"/>
      <c r="K5" s="111" t="s">
        <v>1835</v>
      </c>
      <c r="L5" s="154"/>
    </row>
    <row r="6" spans="1:21" ht="13.5" thickBot="1">
      <c r="A6" s="47"/>
      <c r="B6" s="47"/>
      <c r="C6" s="47"/>
      <c r="D6" s="598"/>
      <c r="E6" s="47"/>
      <c r="F6" s="47"/>
      <c r="G6" s="47"/>
      <c r="H6" s="47"/>
      <c r="I6" s="47"/>
      <c r="J6" s="813"/>
      <c r="K6" s="799" t="s">
        <v>1590</v>
      </c>
      <c r="L6" s="813"/>
      <c r="M6" s="47"/>
      <c r="N6" s="47"/>
      <c r="O6" s="47"/>
      <c r="P6" s="47"/>
      <c r="Q6" s="47"/>
      <c r="R6" s="47"/>
      <c r="S6" s="47"/>
      <c r="T6" s="47"/>
      <c r="U6" s="47"/>
    </row>
    <row r="7" spans="1:21" ht="2.25" customHeight="1" thickBot="1" thickTop="1">
      <c r="A7" s="814"/>
      <c r="B7" s="814"/>
      <c r="C7" s="814"/>
      <c r="D7" s="815"/>
      <c r="E7" s="814"/>
      <c r="F7" s="814"/>
      <c r="G7" s="814"/>
      <c r="H7" s="814"/>
      <c r="I7" s="814"/>
      <c r="J7" s="814"/>
      <c r="K7" s="814"/>
      <c r="L7" s="814"/>
      <c r="M7" s="814"/>
      <c r="N7" s="814"/>
      <c r="O7" s="814"/>
      <c r="P7" s="814"/>
      <c r="Q7" s="814"/>
      <c r="R7" s="814"/>
      <c r="S7" s="814"/>
      <c r="T7" s="814"/>
      <c r="U7" s="814"/>
    </row>
    <row r="8" spans="1:21" ht="12.75">
      <c r="A8" s="43"/>
      <c r="B8" s="43"/>
      <c r="C8" s="43"/>
      <c r="D8" s="597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</row>
    <row r="9" spans="1:21" s="818" customFormat="1" ht="18.75">
      <c r="A9" s="816"/>
      <c r="B9" s="816"/>
      <c r="C9" s="816"/>
      <c r="D9" s="817"/>
      <c r="E9" s="816"/>
      <c r="F9" s="816"/>
      <c r="G9" s="816"/>
      <c r="H9" s="816"/>
      <c r="I9" s="816"/>
      <c r="J9" s="816"/>
      <c r="K9" s="681" t="s">
        <v>957</v>
      </c>
      <c r="L9" s="816"/>
      <c r="M9" s="816"/>
      <c r="N9" s="816"/>
      <c r="O9" s="816"/>
      <c r="P9" s="816"/>
      <c r="Q9" s="816"/>
      <c r="R9" s="816"/>
      <c r="S9" s="816"/>
      <c r="T9" s="816"/>
      <c r="U9" s="816"/>
    </row>
    <row r="10" spans="2:20" s="43" customFormat="1" ht="12.75">
      <c r="B10" s="575"/>
      <c r="D10" s="526"/>
      <c r="E10" s="318"/>
      <c r="F10" s="199"/>
      <c r="G10" s="199"/>
      <c r="H10" s="691"/>
      <c r="P10" s="199"/>
      <c r="S10" s="575"/>
      <c r="T10" s="578"/>
    </row>
    <row r="11" spans="2:20" s="43" customFormat="1" ht="12.75" customHeight="1">
      <c r="B11" s="1090" t="s">
        <v>1201</v>
      </c>
      <c r="C11" s="1091"/>
      <c r="D11" s="1091"/>
      <c r="E11" s="1091"/>
      <c r="F11" s="1091"/>
      <c r="G11" s="1091"/>
      <c r="H11" s="1091"/>
      <c r="I11" s="1091"/>
      <c r="J11" s="1091"/>
      <c r="K11" s="1091"/>
      <c r="L11" s="1091"/>
      <c r="M11" s="1091"/>
      <c r="N11" s="1091"/>
      <c r="O11" s="1091"/>
      <c r="P11" s="1091"/>
      <c r="Q11" s="1091"/>
      <c r="R11" s="1091"/>
      <c r="S11" s="1091"/>
      <c r="T11" s="1092"/>
    </row>
    <row r="12" spans="2:20" s="43" customFormat="1" ht="15">
      <c r="B12" s="1124" t="s">
        <v>1269</v>
      </c>
      <c r="C12" s="1120"/>
      <c r="D12" s="1120"/>
      <c r="E12" s="310"/>
      <c r="F12" s="329" t="s">
        <v>1631</v>
      </c>
      <c r="G12" s="574"/>
      <c r="H12" s="700" t="s">
        <v>1270</v>
      </c>
      <c r="I12" s="42"/>
      <c r="J12" s="42"/>
      <c r="K12" s="701"/>
      <c r="L12" s="42"/>
      <c r="M12" s="42"/>
      <c r="N12" s="42"/>
      <c r="O12" s="301"/>
      <c r="P12" s="1124" t="s">
        <v>1264</v>
      </c>
      <c r="Q12" s="1121"/>
      <c r="R12" s="592"/>
      <c r="S12" s="612" t="s">
        <v>1283</v>
      </c>
      <c r="T12" s="613"/>
    </row>
    <row r="13" spans="2:20" s="43" customFormat="1" ht="15">
      <c r="B13" s="702"/>
      <c r="C13" s="47"/>
      <c r="D13" s="602"/>
      <c r="E13" s="314"/>
      <c r="F13" s="330"/>
      <c r="G13" s="510"/>
      <c r="H13" s="683"/>
      <c r="I13" s="47"/>
      <c r="J13" s="47"/>
      <c r="K13" s="703"/>
      <c r="L13" s="47"/>
      <c r="M13" s="47"/>
      <c r="N13" s="47"/>
      <c r="O13" s="83"/>
      <c r="P13" s="313"/>
      <c r="Q13" s="83"/>
      <c r="R13" s="82"/>
      <c r="S13" s="330" t="s">
        <v>937</v>
      </c>
      <c r="T13" s="589"/>
    </row>
    <row r="14" spans="2:20" s="43" customFormat="1" ht="12.75">
      <c r="B14" s="1126" t="s">
        <v>1202</v>
      </c>
      <c r="C14" s="1129"/>
      <c r="D14" s="1127"/>
      <c r="E14" s="1125" t="s">
        <v>1203</v>
      </c>
      <c r="F14" s="1122"/>
      <c r="G14" s="1123"/>
      <c r="H14" s="704" t="s">
        <v>958</v>
      </c>
      <c r="I14" s="42"/>
      <c r="J14" s="42"/>
      <c r="K14" s="42"/>
      <c r="L14" s="42"/>
      <c r="M14" s="42"/>
      <c r="N14" s="42"/>
      <c r="O14" s="301"/>
      <c r="P14" s="1126" t="s">
        <v>1295</v>
      </c>
      <c r="Q14" s="1127"/>
      <c r="R14" s="1199">
        <v>10.92</v>
      </c>
      <c r="S14" s="1199"/>
      <c r="T14" s="1199"/>
    </row>
    <row r="15" spans="2:20" s="43" customFormat="1" ht="12.75">
      <c r="B15" s="1126" t="s">
        <v>1204</v>
      </c>
      <c r="C15" s="1129"/>
      <c r="D15" s="1127"/>
      <c r="E15" s="1126" t="s">
        <v>1203</v>
      </c>
      <c r="F15" s="1129"/>
      <c r="G15" s="1127"/>
      <c r="H15" s="705" t="s">
        <v>959</v>
      </c>
      <c r="I15" s="47"/>
      <c r="J15" s="47"/>
      <c r="K15" s="47"/>
      <c r="L15" s="47"/>
      <c r="M15" s="47"/>
      <c r="N15" s="47"/>
      <c r="O15" s="83"/>
      <c r="P15" s="1126" t="s">
        <v>1297</v>
      </c>
      <c r="Q15" s="1127"/>
      <c r="R15" s="1199">
        <v>15.71</v>
      </c>
      <c r="S15" s="1199"/>
      <c r="T15" s="1199"/>
    </row>
    <row r="16" spans="2:20" s="43" customFormat="1" ht="12.75">
      <c r="B16" s="1126" t="s">
        <v>1205</v>
      </c>
      <c r="C16" s="1129"/>
      <c r="D16" s="1127"/>
      <c r="E16" s="1126" t="s">
        <v>1206</v>
      </c>
      <c r="F16" s="1129"/>
      <c r="G16" s="1127"/>
      <c r="H16" s="704" t="s">
        <v>958</v>
      </c>
      <c r="I16" s="42"/>
      <c r="J16" s="42"/>
      <c r="K16" s="42"/>
      <c r="L16" s="42"/>
      <c r="M16" s="42"/>
      <c r="N16" s="42"/>
      <c r="O16" s="42"/>
      <c r="P16" s="1126" t="s">
        <v>1295</v>
      </c>
      <c r="Q16" s="1127"/>
      <c r="R16" s="1199">
        <v>9.62</v>
      </c>
      <c r="S16" s="1199"/>
      <c r="T16" s="1199"/>
    </row>
    <row r="17" spans="2:20" s="43" customFormat="1" ht="12.75">
      <c r="B17" s="1126" t="s">
        <v>1207</v>
      </c>
      <c r="C17" s="1129"/>
      <c r="D17" s="1127"/>
      <c r="E17" s="1126" t="s">
        <v>1206</v>
      </c>
      <c r="F17" s="1129"/>
      <c r="G17" s="1127"/>
      <c r="H17" s="705" t="s">
        <v>960</v>
      </c>
      <c r="I17" s="47"/>
      <c r="J17" s="47"/>
      <c r="K17" s="47"/>
      <c r="L17" s="47"/>
      <c r="M17" s="47"/>
      <c r="N17" s="47"/>
      <c r="O17" s="47"/>
      <c r="P17" s="1126" t="s">
        <v>1297</v>
      </c>
      <c r="Q17" s="1127"/>
      <c r="R17" s="1199">
        <v>14.02</v>
      </c>
      <c r="S17" s="1199"/>
      <c r="T17" s="1199"/>
    </row>
    <row r="18" spans="2:20" s="43" customFormat="1" ht="12.75">
      <c r="B18" s="1126" t="s">
        <v>1208</v>
      </c>
      <c r="C18" s="1129"/>
      <c r="D18" s="1127"/>
      <c r="E18" s="1126" t="s">
        <v>1209</v>
      </c>
      <c r="F18" s="1129"/>
      <c r="G18" s="1127"/>
      <c r="H18" s="704" t="s">
        <v>1210</v>
      </c>
      <c r="I18" s="42"/>
      <c r="J18" s="42"/>
      <c r="K18" s="42"/>
      <c r="L18" s="42"/>
      <c r="M18" s="42"/>
      <c r="N18" s="42"/>
      <c r="O18" s="42"/>
      <c r="P18" s="1126" t="s">
        <v>1295</v>
      </c>
      <c r="Q18" s="1127"/>
      <c r="R18" s="1199">
        <v>7.19</v>
      </c>
      <c r="S18" s="1199"/>
      <c r="T18" s="1199"/>
    </row>
    <row r="19" spans="2:20" s="43" customFormat="1" ht="12.75">
      <c r="B19" s="1126" t="s">
        <v>1211</v>
      </c>
      <c r="C19" s="1129"/>
      <c r="D19" s="1127"/>
      <c r="E19" s="1126" t="s">
        <v>1209</v>
      </c>
      <c r="F19" s="1129"/>
      <c r="G19" s="1127"/>
      <c r="H19" s="706"/>
      <c r="I19" s="47"/>
      <c r="J19" s="47"/>
      <c r="K19" s="47"/>
      <c r="L19" s="47"/>
      <c r="M19" s="47"/>
      <c r="N19" s="47"/>
      <c r="O19" s="47"/>
      <c r="P19" s="1126" t="s">
        <v>1297</v>
      </c>
      <c r="Q19" s="1127"/>
      <c r="R19" s="1199">
        <v>8.53</v>
      </c>
      <c r="S19" s="1199"/>
      <c r="T19" s="1199"/>
    </row>
    <row r="20" spans="2:20" s="43" customFormat="1" ht="12.75">
      <c r="B20" s="1126" t="s">
        <v>1212</v>
      </c>
      <c r="C20" s="1129"/>
      <c r="D20" s="1127"/>
      <c r="E20" s="1126" t="s">
        <v>1203</v>
      </c>
      <c r="F20" s="1129"/>
      <c r="G20" s="1127"/>
      <c r="H20" s="707" t="s">
        <v>961</v>
      </c>
      <c r="I20" s="42"/>
      <c r="J20" s="42"/>
      <c r="K20" s="42"/>
      <c r="L20" s="42"/>
      <c r="M20" s="42"/>
      <c r="N20" s="42"/>
      <c r="O20" s="301"/>
      <c r="P20" s="1126" t="s">
        <v>1295</v>
      </c>
      <c r="Q20" s="1127"/>
      <c r="R20" s="1199">
        <v>10.66</v>
      </c>
      <c r="S20" s="1199"/>
      <c r="T20" s="1199"/>
    </row>
    <row r="21" spans="2:20" s="43" customFormat="1" ht="12.75">
      <c r="B21" s="1126" t="s">
        <v>1213</v>
      </c>
      <c r="C21" s="1129"/>
      <c r="D21" s="1127"/>
      <c r="E21" s="1126" t="s">
        <v>1203</v>
      </c>
      <c r="F21" s="1129"/>
      <c r="G21" s="1127"/>
      <c r="H21" s="708" t="s">
        <v>959</v>
      </c>
      <c r="I21" s="47"/>
      <c r="J21" s="47"/>
      <c r="K21" s="47"/>
      <c r="L21" s="47"/>
      <c r="M21" s="47"/>
      <c r="N21" s="47"/>
      <c r="O21" s="83"/>
      <c r="P21" s="1126" t="s">
        <v>1297</v>
      </c>
      <c r="Q21" s="1127"/>
      <c r="R21" s="1199">
        <v>13.93</v>
      </c>
      <c r="S21" s="1199"/>
      <c r="T21" s="1199"/>
    </row>
    <row r="22" spans="2:20" s="43" customFormat="1" ht="12.75">
      <c r="B22" s="1126" t="s">
        <v>1214</v>
      </c>
      <c r="C22" s="1129"/>
      <c r="D22" s="1127"/>
      <c r="E22" s="1126" t="s">
        <v>1206</v>
      </c>
      <c r="F22" s="1129"/>
      <c r="G22" s="1127"/>
      <c r="H22" s="707" t="s">
        <v>961</v>
      </c>
      <c r="I22" s="42"/>
      <c r="J22" s="42"/>
      <c r="K22" s="42"/>
      <c r="L22" s="42"/>
      <c r="M22" s="42"/>
      <c r="N22" s="42"/>
      <c r="O22" s="42"/>
      <c r="P22" s="1126" t="s">
        <v>1295</v>
      </c>
      <c r="Q22" s="1127"/>
      <c r="R22" s="1199">
        <v>9.09</v>
      </c>
      <c r="S22" s="1199"/>
      <c r="T22" s="1199"/>
    </row>
    <row r="23" spans="2:20" s="43" customFormat="1" ht="12.75">
      <c r="B23" s="1126" t="s">
        <v>1215</v>
      </c>
      <c r="C23" s="1129"/>
      <c r="D23" s="1127"/>
      <c r="E23" s="1126" t="s">
        <v>1206</v>
      </c>
      <c r="F23" s="1129"/>
      <c r="G23" s="1127"/>
      <c r="H23" s="705" t="s">
        <v>960</v>
      </c>
      <c r="I23" s="47"/>
      <c r="J23" s="47"/>
      <c r="K23" s="47"/>
      <c r="L23" s="47"/>
      <c r="M23" s="47"/>
      <c r="N23" s="47"/>
      <c r="O23" s="47"/>
      <c r="P23" s="1126" t="s">
        <v>1297</v>
      </c>
      <c r="Q23" s="1127"/>
      <c r="R23" s="1199">
        <v>13.04</v>
      </c>
      <c r="S23" s="1199"/>
      <c r="T23" s="1199"/>
    </row>
    <row r="24" spans="2:20" s="43" customFormat="1" ht="12.75">
      <c r="B24" s="1126" t="s">
        <v>1216</v>
      </c>
      <c r="C24" s="1129"/>
      <c r="D24" s="1127"/>
      <c r="E24" s="1126" t="s">
        <v>1209</v>
      </c>
      <c r="F24" s="1129"/>
      <c r="G24" s="1127"/>
      <c r="H24" s="709" t="s">
        <v>962</v>
      </c>
      <c r="I24" s="42"/>
      <c r="J24" s="42"/>
      <c r="K24" s="42"/>
      <c r="L24" s="42"/>
      <c r="M24" s="42"/>
      <c r="N24" s="42"/>
      <c r="O24" s="42"/>
      <c r="P24" s="1126" t="s">
        <v>1295</v>
      </c>
      <c r="Q24" s="1127"/>
      <c r="R24" s="1199">
        <v>6.35</v>
      </c>
      <c r="S24" s="1199"/>
      <c r="T24" s="1199"/>
    </row>
    <row r="25" spans="2:20" s="43" customFormat="1" ht="12.75">
      <c r="B25" s="1126" t="s">
        <v>1217</v>
      </c>
      <c r="C25" s="1129"/>
      <c r="D25" s="1127"/>
      <c r="E25" s="1126" t="s">
        <v>1209</v>
      </c>
      <c r="F25" s="1129"/>
      <c r="G25" s="1127"/>
      <c r="H25" s="706"/>
      <c r="I25" s="47"/>
      <c r="J25" s="47"/>
      <c r="K25" s="47"/>
      <c r="L25" s="47"/>
      <c r="M25" s="47"/>
      <c r="N25" s="47"/>
      <c r="O25" s="47"/>
      <c r="P25" s="1126" t="s">
        <v>1297</v>
      </c>
      <c r="Q25" s="1127"/>
      <c r="R25" s="1199">
        <v>8.41</v>
      </c>
      <c r="S25" s="1199"/>
      <c r="T25" s="1199"/>
    </row>
    <row r="26" spans="2:20" s="43" customFormat="1" ht="12.75">
      <c r="B26" s="1126" t="s">
        <v>1218</v>
      </c>
      <c r="C26" s="1129"/>
      <c r="D26" s="1127"/>
      <c r="E26" s="311"/>
      <c r="F26" s="329" t="s">
        <v>1219</v>
      </c>
      <c r="G26" s="574"/>
      <c r="H26" s="707" t="s">
        <v>1131</v>
      </c>
      <c r="I26" s="42"/>
      <c r="J26" s="42"/>
      <c r="K26" s="42"/>
      <c r="L26" s="42"/>
      <c r="M26" s="42"/>
      <c r="N26" s="42"/>
      <c r="O26" s="42"/>
      <c r="P26" s="329"/>
      <c r="Q26" s="301"/>
      <c r="R26" s="1199">
        <v>10.88</v>
      </c>
      <c r="S26" s="1199"/>
      <c r="T26" s="1199"/>
    </row>
    <row r="27" spans="2:20" s="43" customFormat="1" ht="12.75">
      <c r="B27" s="1126" t="s">
        <v>963</v>
      </c>
      <c r="C27" s="1129"/>
      <c r="D27" s="1127"/>
      <c r="E27" s="710"/>
      <c r="F27" s="337" t="s">
        <v>964</v>
      </c>
      <c r="G27" s="162"/>
      <c r="H27" s="711"/>
      <c r="I27" s="47"/>
      <c r="J27" s="47"/>
      <c r="K27" s="47"/>
      <c r="L27" s="47"/>
      <c r="M27" s="47"/>
      <c r="N27" s="47"/>
      <c r="O27" s="47"/>
      <c r="P27" s="330"/>
      <c r="Q27" s="83"/>
      <c r="R27" s="1199">
        <v>9.28</v>
      </c>
      <c r="S27" s="1199"/>
      <c r="T27" s="1199"/>
    </row>
    <row r="28" spans="2:20" s="43" customFormat="1" ht="12.75">
      <c r="B28" s="1126" t="s">
        <v>1220</v>
      </c>
      <c r="C28" s="1129"/>
      <c r="D28" s="1127"/>
      <c r="E28" s="710"/>
      <c r="F28" s="337" t="s">
        <v>965</v>
      </c>
      <c r="G28" s="162"/>
      <c r="H28" s="707" t="s">
        <v>966</v>
      </c>
      <c r="I28" s="42"/>
      <c r="J28" s="42"/>
      <c r="K28" s="42"/>
      <c r="L28" s="42"/>
      <c r="M28" s="42"/>
      <c r="N28" s="42"/>
      <c r="O28" s="301"/>
      <c r="P28" s="1126" t="s">
        <v>1295</v>
      </c>
      <c r="Q28" s="1127"/>
      <c r="R28" s="1199">
        <v>11.21</v>
      </c>
      <c r="S28" s="1199"/>
      <c r="T28" s="1199"/>
    </row>
    <row r="29" spans="2:20" s="43" customFormat="1" ht="12.75">
      <c r="B29" s="1124" t="s">
        <v>1221</v>
      </c>
      <c r="C29" s="1120"/>
      <c r="D29" s="1121"/>
      <c r="E29" s="332"/>
      <c r="F29" s="199" t="s">
        <v>965</v>
      </c>
      <c r="G29" s="712"/>
      <c r="H29" s="707" t="s">
        <v>967</v>
      </c>
      <c r="I29" s="42"/>
      <c r="J29" s="42"/>
      <c r="K29" s="42"/>
      <c r="L29" s="42"/>
      <c r="M29" s="42"/>
      <c r="N29" s="42"/>
      <c r="O29" s="301"/>
      <c r="P29" s="1124" t="s">
        <v>1295</v>
      </c>
      <c r="Q29" s="1121"/>
      <c r="R29" s="1199">
        <v>10.48</v>
      </c>
      <c r="S29" s="1199"/>
      <c r="T29" s="1199"/>
    </row>
    <row r="30" spans="2:20" s="43" customFormat="1" ht="12.75">
      <c r="B30" s="337"/>
      <c r="C30" s="337"/>
      <c r="D30" s="337"/>
      <c r="E30" s="713"/>
      <c r="F30" s="337"/>
      <c r="G30" s="337"/>
      <c r="H30" s="714"/>
      <c r="I30" s="336"/>
      <c r="J30" s="336"/>
      <c r="K30" s="336"/>
      <c r="L30" s="336"/>
      <c r="M30" s="336"/>
      <c r="N30" s="336"/>
      <c r="O30" s="336"/>
      <c r="P30" s="337"/>
      <c r="Q30" s="337"/>
      <c r="R30" s="610"/>
      <c r="S30" s="610"/>
      <c r="T30" s="610"/>
    </row>
    <row r="31" spans="2:20" s="43" customFormat="1" ht="12.75" customHeight="1">
      <c r="B31" s="1090" t="s">
        <v>1222</v>
      </c>
      <c r="C31" s="1091"/>
      <c r="D31" s="1091"/>
      <c r="E31" s="1091"/>
      <c r="F31" s="1091"/>
      <c r="G31" s="1091"/>
      <c r="H31" s="1091"/>
      <c r="I31" s="1091"/>
      <c r="J31" s="1091"/>
      <c r="K31" s="1091"/>
      <c r="L31" s="1091"/>
      <c r="M31" s="1091"/>
      <c r="N31" s="1091"/>
      <c r="O31" s="1091"/>
      <c r="P31" s="1091"/>
      <c r="Q31" s="1091"/>
      <c r="R31" s="1091"/>
      <c r="S31" s="1091"/>
      <c r="T31" s="1092"/>
    </row>
    <row r="32" spans="2:20" s="43" customFormat="1" ht="12.75">
      <c r="B32" s="1126" t="s">
        <v>968</v>
      </c>
      <c r="C32" s="1129"/>
      <c r="D32" s="1127"/>
      <c r="E32" s="1126" t="s">
        <v>969</v>
      </c>
      <c r="F32" s="1129"/>
      <c r="G32" s="1127"/>
      <c r="H32" s="714" t="s">
        <v>970</v>
      </c>
      <c r="I32" s="336"/>
      <c r="J32" s="336"/>
      <c r="K32" s="336"/>
      <c r="L32" s="336"/>
      <c r="M32" s="336"/>
      <c r="N32" s="336"/>
      <c r="O32" s="336"/>
      <c r="P32" s="715" t="s">
        <v>971</v>
      </c>
      <c r="Q32" s="596"/>
      <c r="R32" s="1137">
        <v>10.12</v>
      </c>
      <c r="S32" s="1138"/>
      <c r="T32" s="1139"/>
    </row>
    <row r="33" spans="2:20" s="43" customFormat="1" ht="12.75">
      <c r="B33" s="1124" t="s">
        <v>972</v>
      </c>
      <c r="C33" s="1120"/>
      <c r="D33" s="1121"/>
      <c r="E33" s="1124" t="s">
        <v>969</v>
      </c>
      <c r="F33" s="1120"/>
      <c r="G33" s="1121"/>
      <c r="H33" s="716" t="s">
        <v>973</v>
      </c>
      <c r="P33" s="717" t="s">
        <v>971</v>
      </c>
      <c r="Q33" s="81"/>
      <c r="R33" s="1137">
        <v>10.12</v>
      </c>
      <c r="S33" s="1138"/>
      <c r="T33" s="1139"/>
    </row>
    <row r="34" spans="2:20" s="43" customFormat="1" ht="12.75">
      <c r="B34" s="337"/>
      <c r="C34" s="337"/>
      <c r="D34" s="337"/>
      <c r="E34" s="337"/>
      <c r="F34" s="337"/>
      <c r="G34" s="337"/>
      <c r="H34" s="714"/>
      <c r="I34" s="336"/>
      <c r="J34" s="336"/>
      <c r="K34" s="336"/>
      <c r="L34" s="336"/>
      <c r="M34" s="336"/>
      <c r="N34" s="336"/>
      <c r="O34" s="336"/>
      <c r="P34" s="611"/>
      <c r="Q34" s="336"/>
      <c r="R34" s="610"/>
      <c r="S34" s="610"/>
      <c r="T34" s="610"/>
    </row>
    <row r="35" spans="2:20" s="43" customFormat="1" ht="12.75" customHeight="1">
      <c r="B35" s="1090" t="s">
        <v>1223</v>
      </c>
      <c r="C35" s="1091"/>
      <c r="D35" s="1091"/>
      <c r="E35" s="1091"/>
      <c r="F35" s="1091"/>
      <c r="G35" s="1091"/>
      <c r="H35" s="1091"/>
      <c r="I35" s="1091"/>
      <c r="J35" s="1091"/>
      <c r="K35" s="1091"/>
      <c r="L35" s="1091"/>
      <c r="M35" s="1091"/>
      <c r="N35" s="1091"/>
      <c r="O35" s="1091"/>
      <c r="P35" s="1091"/>
      <c r="Q35" s="1091"/>
      <c r="R35" s="1091"/>
      <c r="S35" s="1091"/>
      <c r="T35" s="1092"/>
    </row>
    <row r="36" spans="2:20" s="43" customFormat="1" ht="12.75">
      <c r="B36" s="1126" t="s">
        <v>1224</v>
      </c>
      <c r="C36" s="1129"/>
      <c r="D36" s="1127"/>
      <c r="E36" s="311"/>
      <c r="F36" s="329" t="s">
        <v>1225</v>
      </c>
      <c r="G36" s="574"/>
      <c r="H36" s="704" t="s">
        <v>974</v>
      </c>
      <c r="I36" s="42"/>
      <c r="J36" s="42"/>
      <c r="K36" s="42"/>
      <c r="L36" s="42"/>
      <c r="M36" s="42"/>
      <c r="N36" s="42"/>
      <c r="O36" s="42"/>
      <c r="P36" s="329"/>
      <c r="Q36" s="42"/>
      <c r="R36" s="1137">
        <v>91.25</v>
      </c>
      <c r="S36" s="1138"/>
      <c r="T36" s="1139"/>
    </row>
    <row r="37" spans="2:20" s="43" customFormat="1" ht="12.75">
      <c r="B37" s="1126" t="s">
        <v>1226</v>
      </c>
      <c r="C37" s="1129"/>
      <c r="D37" s="1127"/>
      <c r="E37" s="710"/>
      <c r="F37" s="337" t="s">
        <v>1227</v>
      </c>
      <c r="G37" s="162"/>
      <c r="H37" s="718"/>
      <c r="P37" s="199"/>
      <c r="R37" s="1137">
        <v>75.99</v>
      </c>
      <c r="S37" s="1138"/>
      <c r="T37" s="1139"/>
    </row>
    <row r="38" spans="2:20" s="43" customFormat="1" ht="12.75">
      <c r="B38" s="1126" t="s">
        <v>1228</v>
      </c>
      <c r="C38" s="1129"/>
      <c r="D38" s="1127"/>
      <c r="E38" s="332"/>
      <c r="F38" s="95" t="s">
        <v>1229</v>
      </c>
      <c r="G38" s="712"/>
      <c r="H38" s="718"/>
      <c r="P38" s="199"/>
      <c r="R38" s="1137">
        <v>108.74</v>
      </c>
      <c r="S38" s="1138"/>
      <c r="T38" s="1139"/>
    </row>
    <row r="39" spans="2:20" s="43" customFormat="1" ht="12.75">
      <c r="B39" s="1126" t="s">
        <v>1230</v>
      </c>
      <c r="C39" s="1129"/>
      <c r="D39" s="1127"/>
      <c r="E39" s="710"/>
      <c r="F39" s="331" t="s">
        <v>1231</v>
      </c>
      <c r="G39" s="162"/>
      <c r="H39" s="706"/>
      <c r="I39" s="47"/>
      <c r="J39" s="47"/>
      <c r="K39" s="47"/>
      <c r="L39" s="47"/>
      <c r="M39" s="47"/>
      <c r="N39" s="47"/>
      <c r="O39" s="47"/>
      <c r="P39" s="330"/>
      <c r="Q39" s="47"/>
      <c r="R39" s="1137">
        <v>126.01</v>
      </c>
      <c r="S39" s="1138"/>
      <c r="T39" s="1139"/>
    </row>
    <row r="40" spans="2:20" s="43" customFormat="1" ht="12.75">
      <c r="B40" s="1126" t="s">
        <v>1232</v>
      </c>
      <c r="C40" s="1129"/>
      <c r="D40" s="1127"/>
      <c r="E40" s="311"/>
      <c r="F40" s="329" t="s">
        <v>1219</v>
      </c>
      <c r="G40" s="574"/>
      <c r="H40" s="704" t="s">
        <v>975</v>
      </c>
      <c r="I40" s="42"/>
      <c r="J40" s="42"/>
      <c r="K40" s="42"/>
      <c r="L40" s="42"/>
      <c r="M40" s="42"/>
      <c r="N40" s="42"/>
      <c r="O40" s="42"/>
      <c r="P40" s="329"/>
      <c r="Q40" s="42"/>
      <c r="R40" s="1137">
        <v>88.95</v>
      </c>
      <c r="S40" s="1138"/>
      <c r="T40" s="1139"/>
    </row>
    <row r="41" spans="2:20" s="43" customFormat="1" ht="12.75">
      <c r="B41" s="1126" t="s">
        <v>1233</v>
      </c>
      <c r="C41" s="1129"/>
      <c r="D41" s="1127"/>
      <c r="E41" s="710"/>
      <c r="F41" s="337" t="s">
        <v>1234</v>
      </c>
      <c r="G41" s="162"/>
      <c r="H41" s="716" t="s">
        <v>976</v>
      </c>
      <c r="P41" s="199"/>
      <c r="R41" s="1137">
        <v>88.94</v>
      </c>
      <c r="S41" s="1138"/>
      <c r="T41" s="1139"/>
    </row>
    <row r="42" spans="2:20" s="43" customFormat="1" ht="12.75">
      <c r="B42" s="1126" t="s">
        <v>1235</v>
      </c>
      <c r="C42" s="1129"/>
      <c r="D42" s="1127"/>
      <c r="E42" s="314"/>
      <c r="F42" s="330" t="s">
        <v>1236</v>
      </c>
      <c r="G42" s="510"/>
      <c r="H42" s="683"/>
      <c r="I42" s="47"/>
      <c r="J42" s="47"/>
      <c r="K42" s="47"/>
      <c r="L42" s="47"/>
      <c r="M42" s="47"/>
      <c r="N42" s="47"/>
      <c r="O42" s="47"/>
      <c r="P42" s="330"/>
      <c r="Q42" s="47"/>
      <c r="R42" s="1137">
        <v>157.58</v>
      </c>
      <c r="S42" s="1138"/>
      <c r="T42" s="1139"/>
    </row>
    <row r="43" spans="2:20" s="43" customFormat="1" ht="12.75">
      <c r="B43" s="1126" t="s">
        <v>1237</v>
      </c>
      <c r="C43" s="1129"/>
      <c r="D43" s="1127"/>
      <c r="E43" s="311"/>
      <c r="F43" s="329" t="s">
        <v>1234</v>
      </c>
      <c r="G43" s="574"/>
      <c r="H43" s="707" t="s">
        <v>977</v>
      </c>
      <c r="I43" s="42"/>
      <c r="J43" s="42"/>
      <c r="K43" s="42"/>
      <c r="L43" s="42"/>
      <c r="M43" s="42"/>
      <c r="N43" s="42"/>
      <c r="O43" s="42"/>
      <c r="P43" s="1126" t="s">
        <v>1295</v>
      </c>
      <c r="Q43" s="1127"/>
      <c r="R43" s="1137">
        <v>33.92</v>
      </c>
      <c r="S43" s="1138"/>
      <c r="T43" s="1139"/>
    </row>
    <row r="44" spans="2:20" s="43" customFormat="1" ht="12.75">
      <c r="B44" s="1126" t="s">
        <v>1238</v>
      </c>
      <c r="C44" s="1129"/>
      <c r="D44" s="1127"/>
      <c r="E44" s="710"/>
      <c r="F44" s="337" t="s">
        <v>1234</v>
      </c>
      <c r="G44" s="162"/>
      <c r="H44" s="719" t="s">
        <v>978</v>
      </c>
      <c r="I44" s="336"/>
      <c r="J44" s="336"/>
      <c r="K44" s="336"/>
      <c r="L44" s="336"/>
      <c r="M44" s="336"/>
      <c r="N44" s="336"/>
      <c r="O44" s="336"/>
      <c r="P44" s="1126" t="s">
        <v>1295</v>
      </c>
      <c r="Q44" s="1127"/>
      <c r="R44" s="1137">
        <v>34.24</v>
      </c>
      <c r="S44" s="1138"/>
      <c r="T44" s="1139"/>
    </row>
    <row r="45" spans="2:20" s="43" customFormat="1" ht="12.75">
      <c r="B45" s="1124" t="s">
        <v>1239</v>
      </c>
      <c r="C45" s="1120"/>
      <c r="D45" s="1121"/>
      <c r="E45" s="311"/>
      <c r="F45" s="329" t="s">
        <v>1219</v>
      </c>
      <c r="G45" s="574"/>
      <c r="H45" s="704" t="s">
        <v>979</v>
      </c>
      <c r="I45" s="42"/>
      <c r="J45" s="42"/>
      <c r="K45" s="42"/>
      <c r="L45" s="42"/>
      <c r="M45" s="42"/>
      <c r="N45" s="42"/>
      <c r="O45" s="42"/>
      <c r="P45" s="329"/>
      <c r="Q45" s="42"/>
      <c r="R45" s="1137">
        <v>33.05</v>
      </c>
      <c r="S45" s="1138"/>
      <c r="T45" s="1139"/>
    </row>
    <row r="46" spans="2:20" s="43" customFormat="1" ht="14.25">
      <c r="B46" s="702"/>
      <c r="C46" s="47"/>
      <c r="D46" s="602"/>
      <c r="E46" s="314"/>
      <c r="F46" s="330"/>
      <c r="G46" s="510"/>
      <c r="H46" s="705" t="s">
        <v>980</v>
      </c>
      <c r="I46" s="47"/>
      <c r="J46" s="47"/>
      <c r="K46" s="47"/>
      <c r="L46" s="47"/>
      <c r="M46" s="47"/>
      <c r="N46" s="47"/>
      <c r="O46" s="47"/>
      <c r="P46" s="330"/>
      <c r="Q46" s="47"/>
      <c r="R46" s="82"/>
      <c r="S46" s="720"/>
      <c r="T46" s="589"/>
    </row>
    <row r="47" spans="2:20" s="43" customFormat="1" ht="12.75">
      <c r="B47" s="1124" t="s">
        <v>1240</v>
      </c>
      <c r="C47" s="1120"/>
      <c r="D47" s="1121"/>
      <c r="E47" s="311"/>
      <c r="F47" s="329" t="s">
        <v>1219</v>
      </c>
      <c r="G47" s="574"/>
      <c r="H47" s="704" t="s">
        <v>979</v>
      </c>
      <c r="I47" s="42"/>
      <c r="J47" s="42"/>
      <c r="K47" s="42"/>
      <c r="L47" s="42"/>
      <c r="M47" s="42"/>
      <c r="N47" s="42"/>
      <c r="O47" s="42"/>
      <c r="P47" s="329"/>
      <c r="Q47" s="42"/>
      <c r="R47" s="1137">
        <v>30.11</v>
      </c>
      <c r="S47" s="1138"/>
      <c r="T47" s="1139"/>
    </row>
    <row r="48" spans="2:20" s="43" customFormat="1" ht="14.25">
      <c r="B48" s="702"/>
      <c r="C48" s="47"/>
      <c r="D48" s="602"/>
      <c r="E48" s="314"/>
      <c r="F48" s="330"/>
      <c r="G48" s="510"/>
      <c r="H48" s="705" t="s">
        <v>981</v>
      </c>
      <c r="I48" s="47"/>
      <c r="J48" s="47"/>
      <c r="K48" s="47"/>
      <c r="L48" s="47"/>
      <c r="M48" s="47"/>
      <c r="N48" s="47"/>
      <c r="O48" s="47"/>
      <c r="P48" s="330"/>
      <c r="Q48" s="47"/>
      <c r="R48" s="82"/>
      <c r="S48" s="720"/>
      <c r="T48" s="589"/>
    </row>
    <row r="49" spans="2:20" s="43" customFormat="1" ht="12.75">
      <c r="B49" s="1126" t="s">
        <v>1242</v>
      </c>
      <c r="C49" s="1129"/>
      <c r="D49" s="1127"/>
      <c r="E49" s="710"/>
      <c r="F49" s="337"/>
      <c r="G49" s="162"/>
      <c r="H49" s="714" t="s">
        <v>1243</v>
      </c>
      <c r="I49" s="336"/>
      <c r="J49" s="336"/>
      <c r="K49" s="336"/>
      <c r="L49" s="336"/>
      <c r="M49" s="336"/>
      <c r="N49" s="336"/>
      <c r="O49" s="336"/>
      <c r="P49" s="337"/>
      <c r="Q49" s="336"/>
      <c r="R49" s="1137">
        <v>12.16</v>
      </c>
      <c r="S49" s="1138"/>
      <c r="T49" s="1139"/>
    </row>
    <row r="50" spans="2:20" s="43" customFormat="1" ht="12.75">
      <c r="B50" s="1126" t="s">
        <v>1244</v>
      </c>
      <c r="C50" s="1129"/>
      <c r="D50" s="1127"/>
      <c r="E50" s="311"/>
      <c r="F50" s="329"/>
      <c r="G50" s="574"/>
      <c r="H50" s="704" t="s">
        <v>1245</v>
      </c>
      <c r="I50" s="42"/>
      <c r="J50" s="42"/>
      <c r="K50" s="42"/>
      <c r="L50" s="42"/>
      <c r="M50" s="42"/>
      <c r="N50" s="42"/>
      <c r="O50" s="42"/>
      <c r="P50" s="1126" t="s">
        <v>1295</v>
      </c>
      <c r="Q50" s="1127"/>
      <c r="R50" s="1137">
        <v>36.48</v>
      </c>
      <c r="S50" s="1138"/>
      <c r="T50" s="1139"/>
    </row>
    <row r="51" spans="2:20" s="43" customFormat="1" ht="12.75">
      <c r="B51" s="1126" t="s">
        <v>1246</v>
      </c>
      <c r="C51" s="1129"/>
      <c r="D51" s="1127"/>
      <c r="E51" s="332"/>
      <c r="F51" s="199" t="s">
        <v>1828</v>
      </c>
      <c r="G51" s="712"/>
      <c r="H51" s="716" t="s">
        <v>982</v>
      </c>
      <c r="P51" s="1126" t="s">
        <v>1297</v>
      </c>
      <c r="Q51" s="1127"/>
      <c r="R51" s="1137">
        <v>37.75</v>
      </c>
      <c r="S51" s="1138"/>
      <c r="T51" s="1139"/>
    </row>
    <row r="52" spans="2:20" s="43" customFormat="1" ht="12.75">
      <c r="B52" s="1126" t="s">
        <v>1247</v>
      </c>
      <c r="C52" s="1129"/>
      <c r="D52" s="1127"/>
      <c r="E52" s="314"/>
      <c r="F52" s="330"/>
      <c r="G52" s="510"/>
      <c r="H52" s="683"/>
      <c r="I52" s="47"/>
      <c r="J52" s="47"/>
      <c r="K52" s="47"/>
      <c r="L52" s="47"/>
      <c r="M52" s="47"/>
      <c r="N52" s="47"/>
      <c r="O52" s="47"/>
      <c r="P52" s="1126" t="s">
        <v>1298</v>
      </c>
      <c r="Q52" s="1127"/>
      <c r="R52" s="1137">
        <v>47.93</v>
      </c>
      <c r="S52" s="1138"/>
      <c r="T52" s="1139"/>
    </row>
    <row r="53" spans="2:20" s="43" customFormat="1" ht="12.75">
      <c r="B53" s="1126" t="s">
        <v>1248</v>
      </c>
      <c r="C53" s="1129"/>
      <c r="D53" s="1127"/>
      <c r="E53" s="311"/>
      <c r="F53" s="329"/>
      <c r="G53" s="574"/>
      <c r="H53" s="704" t="s">
        <v>1249</v>
      </c>
      <c r="I53" s="42"/>
      <c r="J53" s="42"/>
      <c r="K53" s="42"/>
      <c r="L53" s="42"/>
      <c r="M53" s="42"/>
      <c r="N53" s="42"/>
      <c r="O53" s="42"/>
      <c r="P53" s="1126" t="s">
        <v>1295</v>
      </c>
      <c r="Q53" s="1127"/>
      <c r="R53" s="1137">
        <v>38.67</v>
      </c>
      <c r="S53" s="1138"/>
      <c r="T53" s="1139"/>
    </row>
    <row r="54" spans="2:20" s="43" customFormat="1" ht="12.75">
      <c r="B54" s="1126" t="s">
        <v>1250</v>
      </c>
      <c r="C54" s="1129"/>
      <c r="D54" s="1127"/>
      <c r="E54" s="332"/>
      <c r="F54" s="199" t="s">
        <v>1828</v>
      </c>
      <c r="G54" s="712"/>
      <c r="H54" s="716" t="s">
        <v>982</v>
      </c>
      <c r="P54" s="1126" t="s">
        <v>1297</v>
      </c>
      <c r="Q54" s="1127"/>
      <c r="R54" s="1137">
        <v>39.96</v>
      </c>
      <c r="S54" s="1138"/>
      <c r="T54" s="1139"/>
    </row>
    <row r="55" spans="2:20" s="43" customFormat="1" ht="12.75">
      <c r="B55" s="1126" t="s">
        <v>1251</v>
      </c>
      <c r="C55" s="1129"/>
      <c r="D55" s="1127"/>
      <c r="E55" s="314"/>
      <c r="F55" s="330"/>
      <c r="G55" s="510"/>
      <c r="H55" s="683"/>
      <c r="I55" s="47"/>
      <c r="J55" s="47"/>
      <c r="K55" s="47"/>
      <c r="L55" s="47"/>
      <c r="M55" s="47"/>
      <c r="N55" s="47"/>
      <c r="O55" s="47"/>
      <c r="P55" s="1126" t="s">
        <v>1298</v>
      </c>
      <c r="Q55" s="1127"/>
      <c r="R55" s="1137">
        <v>45.95</v>
      </c>
      <c r="S55" s="1138"/>
      <c r="T55" s="1139"/>
    </row>
    <row r="56" spans="2:20" s="43" customFormat="1" ht="12.75">
      <c r="B56" s="1126" t="s">
        <v>1252</v>
      </c>
      <c r="C56" s="1129"/>
      <c r="D56" s="1127"/>
      <c r="E56" s="311"/>
      <c r="F56" s="329"/>
      <c r="G56" s="574"/>
      <c r="H56" s="704" t="s">
        <v>983</v>
      </c>
      <c r="I56" s="42"/>
      <c r="J56" s="42"/>
      <c r="K56" s="42"/>
      <c r="L56" s="42"/>
      <c r="M56" s="42"/>
      <c r="N56" s="42"/>
      <c r="O56" s="42"/>
      <c r="P56" s="1126" t="s">
        <v>1295</v>
      </c>
      <c r="Q56" s="1127"/>
      <c r="R56" s="1137">
        <v>1.02</v>
      </c>
      <c r="S56" s="1138"/>
      <c r="T56" s="1139"/>
    </row>
    <row r="57" spans="2:20" s="43" customFormat="1" ht="12.75">
      <c r="B57" s="1126" t="s">
        <v>1253</v>
      </c>
      <c r="C57" s="1129"/>
      <c r="D57" s="1127"/>
      <c r="E57" s="332"/>
      <c r="F57" s="199" t="s">
        <v>1828</v>
      </c>
      <c r="G57" s="712"/>
      <c r="H57" s="716" t="s">
        <v>984</v>
      </c>
      <c r="P57" s="1126" t="s">
        <v>1297</v>
      </c>
      <c r="Q57" s="1127"/>
      <c r="R57" s="1137">
        <v>2.41</v>
      </c>
      <c r="S57" s="1138"/>
      <c r="T57" s="1139"/>
    </row>
    <row r="58" spans="2:20" s="43" customFormat="1" ht="12.75">
      <c r="B58" s="1126" t="s">
        <v>1254</v>
      </c>
      <c r="C58" s="1129"/>
      <c r="D58" s="1127"/>
      <c r="E58" s="314"/>
      <c r="F58" s="330"/>
      <c r="G58" s="510"/>
      <c r="H58" s="683"/>
      <c r="I58" s="47"/>
      <c r="J58" s="47"/>
      <c r="K58" s="47"/>
      <c r="L58" s="47"/>
      <c r="M58" s="47"/>
      <c r="N58" s="47"/>
      <c r="O58" s="47"/>
      <c r="P58" s="1126" t="s">
        <v>1298</v>
      </c>
      <c r="Q58" s="1127"/>
      <c r="R58" s="1137">
        <v>3.41</v>
      </c>
      <c r="S58" s="1138"/>
      <c r="T58" s="1139"/>
    </row>
    <row r="59" spans="2:20" s="43" customFormat="1" ht="12.75">
      <c r="B59" s="575"/>
      <c r="D59" s="526"/>
      <c r="E59" s="318"/>
      <c r="F59" s="199"/>
      <c r="G59" s="199"/>
      <c r="H59" s="691"/>
      <c r="P59" s="199"/>
      <c r="S59" s="575"/>
      <c r="T59" s="578"/>
    </row>
    <row r="60" spans="2:20" s="43" customFormat="1" ht="12.75">
      <c r="B60" s="575"/>
      <c r="D60" s="526"/>
      <c r="E60" s="318"/>
      <c r="F60" s="199"/>
      <c r="G60" s="199"/>
      <c r="H60" s="691"/>
      <c r="P60" s="199"/>
      <c r="S60" s="575"/>
      <c r="T60" s="578"/>
    </row>
    <row r="61" spans="1:23" s="43" customFormat="1" ht="12.75">
      <c r="A61" s="1198" t="s">
        <v>1579</v>
      </c>
      <c r="B61" s="1198"/>
      <c r="C61" s="1198"/>
      <c r="D61" s="1198"/>
      <c r="E61" s="1198"/>
      <c r="F61" s="1198"/>
      <c r="G61" s="1198"/>
      <c r="H61" s="1198"/>
      <c r="I61" s="1198"/>
      <c r="J61" s="1198"/>
      <c r="K61" s="1198"/>
      <c r="L61" s="1198"/>
      <c r="M61" s="1198"/>
      <c r="N61" s="1198"/>
      <c r="O61" s="1198"/>
      <c r="P61" s="1198"/>
      <c r="Q61" s="1198"/>
      <c r="R61" s="1198"/>
      <c r="S61" s="1198"/>
      <c r="T61" s="1198"/>
      <c r="U61" s="1198"/>
      <c r="V61" s="511"/>
      <c r="W61" s="511"/>
    </row>
    <row r="62" spans="2:20" s="43" customFormat="1" ht="12.75">
      <c r="B62" s="575"/>
      <c r="D62" s="526"/>
      <c r="E62" s="318"/>
      <c r="F62" s="199"/>
      <c r="G62" s="199"/>
      <c r="H62" s="691"/>
      <c r="P62" s="199"/>
      <c r="S62" s="575"/>
      <c r="T62" s="578"/>
    </row>
    <row r="63" spans="1:21" ht="13.5" thickBot="1">
      <c r="A63" s="672"/>
      <c r="B63" s="1200"/>
      <c r="C63" s="1200"/>
      <c r="D63" s="1200"/>
      <c r="E63" s="1200"/>
      <c r="F63" s="1200"/>
      <c r="G63" s="1200"/>
      <c r="H63" s="1200"/>
      <c r="I63" s="1200"/>
      <c r="J63" s="1200"/>
      <c r="K63" s="1200"/>
      <c r="L63" s="1200"/>
      <c r="M63" s="1200"/>
      <c r="N63" s="1200"/>
      <c r="O63" s="1200"/>
      <c r="P63" s="1200"/>
      <c r="Q63" s="1200"/>
      <c r="R63" s="1200"/>
      <c r="S63" s="1200"/>
      <c r="T63" s="1200"/>
      <c r="U63" s="43"/>
    </row>
    <row r="64" spans="1:21" ht="13.5" thickTop="1">
      <c r="A64" s="43"/>
      <c r="B64" s="43"/>
      <c r="C64" s="43"/>
      <c r="D64" s="597"/>
      <c r="E64" s="43"/>
      <c r="F64" s="43"/>
      <c r="G64" s="43"/>
      <c r="H64" s="43"/>
      <c r="I64" s="1201"/>
      <c r="J64" s="1201"/>
      <c r="K64" s="1201"/>
      <c r="L64" s="1201"/>
      <c r="M64" s="1201"/>
      <c r="N64" s="43"/>
      <c r="O64" s="43"/>
      <c r="P64" s="43"/>
      <c r="Q64" s="43"/>
      <c r="R64" s="43"/>
      <c r="S64" s="43"/>
      <c r="T64" s="43"/>
      <c r="U64" s="43"/>
    </row>
    <row r="65" spans="1:21" ht="12.75">
      <c r="A65" s="43"/>
      <c r="B65" s="43"/>
      <c r="C65" s="43"/>
      <c r="D65" s="597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</row>
    <row r="66" spans="1:21" ht="12.75">
      <c r="A66" s="43"/>
      <c r="B66" s="43"/>
      <c r="C66" s="43"/>
      <c r="D66" s="597"/>
      <c r="E66" s="43"/>
      <c r="F66" s="43"/>
      <c r="G66" s="43"/>
      <c r="H66" s="1202" t="s">
        <v>1051</v>
      </c>
      <c r="I66" s="1202"/>
      <c r="J66" s="1202"/>
      <c r="K66" s="1202"/>
      <c r="L66" s="1202"/>
      <c r="M66" s="1202"/>
      <c r="N66" s="1202"/>
      <c r="O66" s="43"/>
      <c r="P66" s="43"/>
      <c r="Q66" s="43"/>
      <c r="R66" s="43"/>
      <c r="S66" s="43"/>
      <c r="T66" s="43"/>
      <c r="U66" s="43"/>
    </row>
  </sheetData>
  <sheetProtection/>
  <mergeCells count="126">
    <mergeCell ref="B63:T63"/>
    <mergeCell ref="I64:M64"/>
    <mergeCell ref="H66:N66"/>
    <mergeCell ref="B58:D58"/>
    <mergeCell ref="P58:Q58"/>
    <mergeCell ref="R58:T58"/>
    <mergeCell ref="A61:U61"/>
    <mergeCell ref="B56:D56"/>
    <mergeCell ref="P56:Q56"/>
    <mergeCell ref="R56:T56"/>
    <mergeCell ref="B57:D57"/>
    <mergeCell ref="P57:Q57"/>
    <mergeCell ref="R57:T57"/>
    <mergeCell ref="B54:D54"/>
    <mergeCell ref="P54:Q54"/>
    <mergeCell ref="R54:T54"/>
    <mergeCell ref="B55:D55"/>
    <mergeCell ref="P55:Q55"/>
    <mergeCell ref="R55:T55"/>
    <mergeCell ref="B52:D52"/>
    <mergeCell ref="P52:Q52"/>
    <mergeCell ref="R52:T52"/>
    <mergeCell ref="B53:D53"/>
    <mergeCell ref="P53:Q53"/>
    <mergeCell ref="R53:T53"/>
    <mergeCell ref="B50:D50"/>
    <mergeCell ref="P50:Q50"/>
    <mergeCell ref="R50:T50"/>
    <mergeCell ref="B51:D51"/>
    <mergeCell ref="P51:Q51"/>
    <mergeCell ref="R51:T51"/>
    <mergeCell ref="B47:D47"/>
    <mergeCell ref="R47:T47"/>
    <mergeCell ref="B41:D41"/>
    <mergeCell ref="R41:T41"/>
    <mergeCell ref="B42:D42"/>
    <mergeCell ref="R42:T42"/>
    <mergeCell ref="B49:D49"/>
    <mergeCell ref="R49:T49"/>
    <mergeCell ref="B43:D43"/>
    <mergeCell ref="P43:Q43"/>
    <mergeCell ref="R43:T43"/>
    <mergeCell ref="B44:D44"/>
    <mergeCell ref="P44:Q44"/>
    <mergeCell ref="R44:T44"/>
    <mergeCell ref="B45:D45"/>
    <mergeCell ref="R45:T45"/>
    <mergeCell ref="B37:D37"/>
    <mergeCell ref="R37:T37"/>
    <mergeCell ref="B38:D38"/>
    <mergeCell ref="R38:T38"/>
    <mergeCell ref="B39:D39"/>
    <mergeCell ref="R39:T39"/>
    <mergeCell ref="B40:D40"/>
    <mergeCell ref="R40:T40"/>
    <mergeCell ref="R36:T36"/>
    <mergeCell ref="B29:D29"/>
    <mergeCell ref="P29:Q29"/>
    <mergeCell ref="B31:T31"/>
    <mergeCell ref="B32:D32"/>
    <mergeCell ref="E32:G32"/>
    <mergeCell ref="R32:T32"/>
    <mergeCell ref="B33:D33"/>
    <mergeCell ref="E33:G33"/>
    <mergeCell ref="R33:T33"/>
    <mergeCell ref="E25:G25"/>
    <mergeCell ref="P25:Q25"/>
    <mergeCell ref="B26:D26"/>
    <mergeCell ref="B36:D36"/>
    <mergeCell ref="B35:T35"/>
    <mergeCell ref="B27:D27"/>
    <mergeCell ref="B28:D28"/>
    <mergeCell ref="P28:Q28"/>
    <mergeCell ref="B25:D25"/>
    <mergeCell ref="R27:T27"/>
    <mergeCell ref="B23:D23"/>
    <mergeCell ref="E23:G23"/>
    <mergeCell ref="P23:Q23"/>
    <mergeCell ref="B24:D24"/>
    <mergeCell ref="E24:G24"/>
    <mergeCell ref="P24:Q24"/>
    <mergeCell ref="B21:D21"/>
    <mergeCell ref="E21:G21"/>
    <mergeCell ref="P21:Q21"/>
    <mergeCell ref="B22:D22"/>
    <mergeCell ref="E22:G22"/>
    <mergeCell ref="P22:Q22"/>
    <mergeCell ref="B19:D19"/>
    <mergeCell ref="E19:G19"/>
    <mergeCell ref="P19:Q19"/>
    <mergeCell ref="B20:D20"/>
    <mergeCell ref="E20:G20"/>
    <mergeCell ref="P20:Q20"/>
    <mergeCell ref="B17:D17"/>
    <mergeCell ref="E17:G17"/>
    <mergeCell ref="P17:Q17"/>
    <mergeCell ref="B18:D18"/>
    <mergeCell ref="E18:G18"/>
    <mergeCell ref="P18:Q18"/>
    <mergeCell ref="B15:D15"/>
    <mergeCell ref="E15:G15"/>
    <mergeCell ref="P15:Q15"/>
    <mergeCell ref="B16:D16"/>
    <mergeCell ref="E16:G16"/>
    <mergeCell ref="P16:Q16"/>
    <mergeCell ref="B11:T11"/>
    <mergeCell ref="B12:D12"/>
    <mergeCell ref="P12:Q12"/>
    <mergeCell ref="B14:D14"/>
    <mergeCell ref="E14:G14"/>
    <mergeCell ref="P14:Q14"/>
    <mergeCell ref="R14:T14"/>
    <mergeCell ref="R19:T19"/>
    <mergeCell ref="R20:T20"/>
    <mergeCell ref="R21:T21"/>
    <mergeCell ref="R22:T22"/>
    <mergeCell ref="R15:T15"/>
    <mergeCell ref="R16:T16"/>
    <mergeCell ref="R17:T17"/>
    <mergeCell ref="R18:T18"/>
    <mergeCell ref="R28:T28"/>
    <mergeCell ref="R29:T29"/>
    <mergeCell ref="R23:T23"/>
    <mergeCell ref="R24:T24"/>
    <mergeCell ref="R25:T25"/>
    <mergeCell ref="R26:T26"/>
  </mergeCells>
  <hyperlinks>
    <hyperlink ref="H66:N66" location="содержание!A1" display="Вернуться к содержанию."/>
  </hyperlinks>
  <printOptions/>
  <pageMargins left="0.3937007874015748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5.125" style="0" customWidth="1"/>
    <col min="4" max="4" width="10.625" style="0" customWidth="1"/>
    <col min="5" max="5" width="12.375" style="0" customWidth="1"/>
    <col min="6" max="6" width="16.125" style="0" customWidth="1"/>
    <col min="7" max="7" width="13.625" style="737" customWidth="1"/>
  </cols>
  <sheetData>
    <row r="1" spans="1:13" ht="13.5" thickBot="1">
      <c r="A1" s="531"/>
      <c r="B1" s="531"/>
      <c r="C1" s="531"/>
      <c r="D1" s="531"/>
      <c r="E1" s="531"/>
      <c r="F1" s="531"/>
      <c r="G1" s="721"/>
      <c r="H1" s="6"/>
      <c r="I1" s="6"/>
      <c r="J1" s="6"/>
      <c r="K1" s="6"/>
      <c r="L1" s="6"/>
      <c r="M1" s="6"/>
    </row>
    <row r="2" spans="1:12" ht="13.5" thickTop="1">
      <c r="A2" s="6"/>
      <c r="B2" s="6"/>
      <c r="C2" s="6"/>
      <c r="D2" s="111" t="s">
        <v>1615</v>
      </c>
      <c r="E2" s="57"/>
      <c r="F2" s="722"/>
      <c r="G2" s="6"/>
      <c r="H2" s="6"/>
      <c r="I2" s="6"/>
      <c r="J2" s="6"/>
      <c r="K2" s="6"/>
      <c r="L2" s="6"/>
    </row>
    <row r="3" spans="1:12" ht="12.75">
      <c r="A3" s="6"/>
      <c r="B3" s="6"/>
      <c r="C3" s="6"/>
      <c r="D3" s="111" t="s">
        <v>1588</v>
      </c>
      <c r="E3" s="57"/>
      <c r="F3" s="722"/>
      <c r="G3" s="6"/>
      <c r="H3" s="6"/>
      <c r="I3" s="6"/>
      <c r="J3" s="6"/>
      <c r="K3" s="6"/>
      <c r="L3" s="6"/>
    </row>
    <row r="4" spans="1:12" ht="12.75">
      <c r="A4" s="6"/>
      <c r="B4" s="6"/>
      <c r="C4" s="6"/>
      <c r="D4" s="111" t="s">
        <v>1835</v>
      </c>
      <c r="E4" s="57"/>
      <c r="F4" s="722"/>
      <c r="G4" s="6"/>
      <c r="H4" s="6"/>
      <c r="I4" s="6"/>
      <c r="J4" s="6"/>
      <c r="K4" s="6"/>
      <c r="L4" s="6"/>
    </row>
    <row r="5" spans="1:12" ht="13.5" thickBot="1">
      <c r="A5" s="531"/>
      <c r="B5" s="531"/>
      <c r="C5" s="531"/>
      <c r="D5" s="799" t="s">
        <v>1590</v>
      </c>
      <c r="E5" s="533"/>
      <c r="F5" s="723"/>
      <c r="G5" s="531"/>
      <c r="H5" s="6"/>
      <c r="I5" s="6"/>
      <c r="J5" s="6"/>
      <c r="K5" s="6"/>
      <c r="L5" s="6"/>
    </row>
    <row r="6" spans="1:13" ht="13.5" thickTop="1">
      <c r="A6" s="6"/>
      <c r="B6" s="6"/>
      <c r="C6" s="6"/>
      <c r="D6" s="6"/>
      <c r="E6" s="6"/>
      <c r="F6" s="6"/>
      <c r="G6" s="55"/>
      <c r="H6" s="6"/>
      <c r="I6" s="6"/>
      <c r="J6" s="6"/>
      <c r="K6" s="6"/>
      <c r="L6" s="6"/>
      <c r="M6" s="6"/>
    </row>
    <row r="7" spans="1:13" ht="20.25">
      <c r="A7" s="1101" t="s">
        <v>985</v>
      </c>
      <c r="B7" s="1101"/>
      <c r="C7" s="1101"/>
      <c r="D7" s="1101"/>
      <c r="E7" s="1101"/>
      <c r="F7" s="1101"/>
      <c r="G7" s="1101"/>
      <c r="H7" s="6"/>
      <c r="I7" s="6"/>
      <c r="J7" s="6"/>
      <c r="K7" s="6"/>
      <c r="L7" s="6"/>
      <c r="M7" s="6"/>
    </row>
    <row r="8" spans="1:13" ht="9" customHeight="1">
      <c r="A8" s="6"/>
      <c r="B8" s="6"/>
      <c r="C8" s="6"/>
      <c r="D8" s="544"/>
      <c r="E8" s="6"/>
      <c r="F8" s="6"/>
      <c r="G8" s="55"/>
      <c r="H8" s="6"/>
      <c r="I8" s="6"/>
      <c r="J8" s="6"/>
      <c r="K8" s="6"/>
      <c r="L8" s="6"/>
      <c r="M8" s="6"/>
    </row>
    <row r="9" spans="1:13" ht="15">
      <c r="A9" s="564"/>
      <c r="B9" s="19"/>
      <c r="C9" s="19"/>
      <c r="D9" s="724" t="s">
        <v>986</v>
      </c>
      <c r="E9" s="19"/>
      <c r="F9" s="19"/>
      <c r="G9" s="725"/>
      <c r="H9" s="6"/>
      <c r="I9" s="6"/>
      <c r="J9" s="6"/>
      <c r="K9" s="6"/>
      <c r="L9" s="6"/>
      <c r="M9" s="6"/>
    </row>
    <row r="10" spans="1:13" ht="12.75">
      <c r="A10" s="1068" t="s">
        <v>1269</v>
      </c>
      <c r="B10" s="1070" t="s">
        <v>1341</v>
      </c>
      <c r="C10" s="1071"/>
      <c r="D10" s="1071"/>
      <c r="E10" s="1072"/>
      <c r="F10" s="1068" t="s">
        <v>1620</v>
      </c>
      <c r="G10" s="512" t="s">
        <v>1576</v>
      </c>
      <c r="H10" s="6"/>
      <c r="I10" s="6"/>
      <c r="J10" s="6"/>
      <c r="K10" s="6"/>
      <c r="L10" s="6"/>
      <c r="M10" s="6"/>
    </row>
    <row r="11" spans="1:13" ht="12.75">
      <c r="A11" s="1069"/>
      <c r="B11" s="1073"/>
      <c r="C11" s="1074"/>
      <c r="D11" s="1074"/>
      <c r="E11" s="1075"/>
      <c r="F11" s="1069"/>
      <c r="G11" s="68" t="s">
        <v>1287</v>
      </c>
      <c r="H11" s="6"/>
      <c r="I11" s="6"/>
      <c r="J11" s="6"/>
      <c r="K11" s="6"/>
      <c r="L11" s="6"/>
      <c r="M11" s="6"/>
    </row>
    <row r="12" spans="1:13" ht="12.75">
      <c r="A12" s="67" t="s">
        <v>1621</v>
      </c>
      <c r="B12" s="39" t="s">
        <v>1622</v>
      </c>
      <c r="C12" s="50"/>
      <c r="D12" s="50"/>
      <c r="E12" s="59"/>
      <c r="F12" s="13" t="s">
        <v>1623</v>
      </c>
      <c r="G12" s="343">
        <v>79.75</v>
      </c>
      <c r="H12" s="6"/>
      <c r="I12" s="6"/>
      <c r="J12" s="6"/>
      <c r="K12" s="6"/>
      <c r="L12" s="6"/>
      <c r="M12" s="6"/>
    </row>
    <row r="13" spans="1:13" ht="12.75">
      <c r="A13" s="67" t="s">
        <v>1621</v>
      </c>
      <c r="B13" s="34" t="s">
        <v>1624</v>
      </c>
      <c r="C13" s="53"/>
      <c r="D13" s="51"/>
      <c r="E13" s="60"/>
      <c r="F13" s="13" t="s">
        <v>1625</v>
      </c>
      <c r="G13" s="343">
        <v>79.75</v>
      </c>
      <c r="H13" s="6"/>
      <c r="I13" s="6"/>
      <c r="J13" s="6"/>
      <c r="K13" s="6"/>
      <c r="L13" s="6"/>
      <c r="M13" s="6"/>
    </row>
    <row r="14" spans="1:13" ht="12.75">
      <c r="A14" s="67" t="s">
        <v>1621</v>
      </c>
      <c r="B14" s="34" t="s">
        <v>1626</v>
      </c>
      <c r="C14" s="6"/>
      <c r="D14" s="53"/>
      <c r="E14" s="10"/>
      <c r="F14" s="13" t="s">
        <v>1627</v>
      </c>
      <c r="G14" s="343">
        <v>79.75</v>
      </c>
      <c r="H14" s="6"/>
      <c r="I14" s="6"/>
      <c r="J14" s="6"/>
      <c r="K14" s="6"/>
      <c r="L14" s="6"/>
      <c r="M14" s="6"/>
    </row>
    <row r="15" spans="1:13" ht="12.75">
      <c r="A15" s="67" t="s">
        <v>1621</v>
      </c>
      <c r="B15" s="34" t="s">
        <v>987</v>
      </c>
      <c r="C15" s="6"/>
      <c r="D15" s="6"/>
      <c r="E15" s="10"/>
      <c r="F15" s="13" t="s">
        <v>1628</v>
      </c>
      <c r="G15" s="343">
        <v>79.75</v>
      </c>
      <c r="H15" s="6"/>
      <c r="I15" s="6"/>
      <c r="J15" s="6"/>
      <c r="K15" s="6"/>
      <c r="L15" s="6"/>
      <c r="M15" s="6"/>
    </row>
    <row r="16" spans="1:13" ht="12.75">
      <c r="A16" s="67" t="s">
        <v>1621</v>
      </c>
      <c r="B16" s="27"/>
      <c r="C16" s="6"/>
      <c r="D16" s="6"/>
      <c r="E16" s="10"/>
      <c r="F16" s="13" t="s">
        <v>1629</v>
      </c>
      <c r="G16" s="343">
        <v>79.75</v>
      </c>
      <c r="H16" s="6"/>
      <c r="I16" s="6"/>
      <c r="J16" s="6"/>
      <c r="K16" s="6"/>
      <c r="L16" s="6"/>
      <c r="M16" s="6"/>
    </row>
    <row r="17" spans="1:13" ht="12.75">
      <c r="A17" s="67" t="s">
        <v>1621</v>
      </c>
      <c r="B17" s="28"/>
      <c r="C17" s="17"/>
      <c r="D17" s="17"/>
      <c r="E17" s="7"/>
      <c r="F17" s="13" t="s">
        <v>1630</v>
      </c>
      <c r="G17" s="343">
        <v>79.75</v>
      </c>
      <c r="H17" s="6"/>
      <c r="I17" s="6"/>
      <c r="J17" s="6"/>
      <c r="K17" s="6"/>
      <c r="L17" s="6"/>
      <c r="M17" s="6"/>
    </row>
    <row r="18" spans="1:13" ht="12.75">
      <c r="A18" s="1206" t="s">
        <v>1909</v>
      </c>
      <c r="B18" s="39" t="s">
        <v>1622</v>
      </c>
      <c r="C18" s="50"/>
      <c r="D18" s="19"/>
      <c r="E18" s="3"/>
      <c r="F18" s="1068" t="s">
        <v>1910</v>
      </c>
      <c r="G18" s="1114">
        <v>195.5</v>
      </c>
      <c r="H18" s="29"/>
      <c r="I18" s="33"/>
      <c r="J18" s="6"/>
      <c r="K18" s="6"/>
      <c r="L18" s="6"/>
      <c r="M18" s="6"/>
    </row>
    <row r="19" spans="1:13" ht="12.75">
      <c r="A19" s="1207"/>
      <c r="B19" s="34" t="s">
        <v>988</v>
      </c>
      <c r="C19" s="51"/>
      <c r="D19" s="6"/>
      <c r="E19" s="10"/>
      <c r="F19" s="1209"/>
      <c r="G19" s="1203"/>
      <c r="H19" s="29"/>
      <c r="I19" s="33"/>
      <c r="J19" s="6"/>
      <c r="K19" s="6"/>
      <c r="L19" s="6"/>
      <c r="M19" s="6"/>
    </row>
    <row r="20" spans="1:13" ht="12.75">
      <c r="A20" s="1208"/>
      <c r="B20" s="37" t="s">
        <v>989</v>
      </c>
      <c r="C20" s="52"/>
      <c r="D20" s="17"/>
      <c r="E20" s="7"/>
      <c r="F20" s="1069"/>
      <c r="G20" s="1115"/>
      <c r="H20" s="29"/>
      <c r="I20" s="33"/>
      <c r="J20" s="6"/>
      <c r="K20" s="6"/>
      <c r="L20" s="6"/>
      <c r="M20" s="6"/>
    </row>
    <row r="21" spans="1:13" ht="12.75">
      <c r="A21" s="1213" t="s">
        <v>1911</v>
      </c>
      <c r="B21" s="39" t="s">
        <v>1912</v>
      </c>
      <c r="C21" s="19"/>
      <c r="D21" s="19"/>
      <c r="E21" s="3"/>
      <c r="F21" s="1068" t="s">
        <v>1910</v>
      </c>
      <c r="G21" s="1114">
        <v>420</v>
      </c>
      <c r="H21" s="29"/>
      <c r="I21" s="33"/>
      <c r="J21" s="6"/>
      <c r="K21" s="6"/>
      <c r="L21" s="6"/>
      <c r="M21" s="6"/>
    </row>
    <row r="22" spans="1:13" ht="12.75">
      <c r="A22" s="1214"/>
      <c r="B22" s="34" t="s">
        <v>988</v>
      </c>
      <c r="C22" s="6"/>
      <c r="D22" s="6"/>
      <c r="E22" s="10"/>
      <c r="F22" s="1209"/>
      <c r="G22" s="1203"/>
      <c r="H22" s="29"/>
      <c r="I22" s="33"/>
      <c r="J22" s="6"/>
      <c r="K22" s="6"/>
      <c r="L22" s="6"/>
      <c r="M22" s="6"/>
    </row>
    <row r="23" spans="1:13" ht="12.75">
      <c r="A23" s="1215"/>
      <c r="B23" s="37" t="s">
        <v>990</v>
      </c>
      <c r="C23" s="17"/>
      <c r="D23" s="17"/>
      <c r="E23" s="7"/>
      <c r="F23" s="1069"/>
      <c r="G23" s="1115"/>
      <c r="H23" s="29"/>
      <c r="I23" s="33"/>
      <c r="J23" s="6"/>
      <c r="K23" s="6"/>
      <c r="L23" s="6"/>
      <c r="M23" s="6"/>
    </row>
    <row r="24" spans="1:13" ht="12.75">
      <c r="A24" s="726"/>
      <c r="B24" s="333"/>
      <c r="C24" s="99"/>
      <c r="D24" s="99"/>
      <c r="E24" s="99"/>
      <c r="F24" s="727"/>
      <c r="G24" s="728"/>
      <c r="H24" s="29"/>
      <c r="I24" s="33"/>
      <c r="J24" s="6"/>
      <c r="K24" s="6"/>
      <c r="L24" s="6"/>
      <c r="M24" s="6"/>
    </row>
    <row r="25" spans="1:13" ht="15">
      <c r="A25" s="1216" t="s">
        <v>991</v>
      </c>
      <c r="B25" s="1217"/>
      <c r="C25" s="1217"/>
      <c r="D25" s="1217"/>
      <c r="E25" s="1217"/>
      <c r="F25" s="1217"/>
      <c r="G25" s="1218"/>
      <c r="H25" s="6"/>
      <c r="I25" s="6"/>
      <c r="J25" s="6"/>
      <c r="K25" s="6"/>
      <c r="L25" s="6"/>
      <c r="M25" s="6"/>
    </row>
    <row r="26" spans="1:13" ht="12.75">
      <c r="A26" s="1068" t="s">
        <v>1269</v>
      </c>
      <c r="B26" s="1070" t="s">
        <v>1270</v>
      </c>
      <c r="C26" s="1072"/>
      <c r="D26" s="1204" t="s">
        <v>992</v>
      </c>
      <c r="E26" s="1205"/>
      <c r="F26" s="1068" t="s">
        <v>993</v>
      </c>
      <c r="G26" s="512" t="s">
        <v>1576</v>
      </c>
      <c r="H26" s="6"/>
      <c r="I26" s="6"/>
      <c r="J26" s="6"/>
      <c r="K26" s="6"/>
      <c r="L26" s="6"/>
      <c r="M26" s="6"/>
    </row>
    <row r="27" spans="1:13" ht="12.75">
      <c r="A27" s="1069"/>
      <c r="B27" s="1073"/>
      <c r="C27" s="1075"/>
      <c r="D27" s="13" t="s">
        <v>1632</v>
      </c>
      <c r="E27" s="13" t="s">
        <v>1633</v>
      </c>
      <c r="F27" s="1069"/>
      <c r="G27" s="68" t="s">
        <v>1287</v>
      </c>
      <c r="H27" s="6"/>
      <c r="I27" s="6"/>
      <c r="J27" s="6"/>
      <c r="K27" s="6"/>
      <c r="L27" s="6"/>
      <c r="M27" s="6"/>
    </row>
    <row r="28" spans="1:13" ht="14.25">
      <c r="A28" s="8" t="s">
        <v>1634</v>
      </c>
      <c r="B28" s="39" t="s">
        <v>1635</v>
      </c>
      <c r="C28" s="19"/>
      <c r="D28" s="13" t="s">
        <v>1636</v>
      </c>
      <c r="E28" s="13" t="s">
        <v>1637</v>
      </c>
      <c r="F28" s="44"/>
      <c r="G28" s="343">
        <v>200</v>
      </c>
      <c r="H28" s="6"/>
      <c r="I28" s="6"/>
      <c r="J28" s="6"/>
      <c r="K28" s="6"/>
      <c r="L28" s="6"/>
      <c r="M28" s="6"/>
    </row>
    <row r="29" spans="1:13" ht="14.25">
      <c r="A29" s="8" t="s">
        <v>1634</v>
      </c>
      <c r="B29" s="34" t="s">
        <v>1638</v>
      </c>
      <c r="C29" s="6"/>
      <c r="D29" s="13" t="s">
        <v>1639</v>
      </c>
      <c r="E29" s="13" t="s">
        <v>1637</v>
      </c>
      <c r="F29" s="729" t="s">
        <v>1640</v>
      </c>
      <c r="G29" s="343">
        <v>200</v>
      </c>
      <c r="H29" s="6"/>
      <c r="I29" s="6"/>
      <c r="J29" s="6"/>
      <c r="K29" s="6"/>
      <c r="L29" s="6"/>
      <c r="M29" s="6"/>
    </row>
    <row r="30" spans="1:13" ht="14.25">
      <c r="A30" s="8" t="s">
        <v>1634</v>
      </c>
      <c r="B30" s="34" t="s">
        <v>994</v>
      </c>
      <c r="C30" s="6"/>
      <c r="D30" s="13" t="s">
        <v>1641</v>
      </c>
      <c r="E30" s="13" t="s">
        <v>1637</v>
      </c>
      <c r="F30" s="730"/>
      <c r="G30" s="343">
        <v>200</v>
      </c>
      <c r="H30" s="6"/>
      <c r="I30" s="6"/>
      <c r="J30" s="6"/>
      <c r="K30" s="6"/>
      <c r="L30" s="6"/>
      <c r="M30" s="6"/>
    </row>
    <row r="31" spans="1:13" ht="14.25">
      <c r="A31" s="8" t="s">
        <v>1634</v>
      </c>
      <c r="B31" s="27"/>
      <c r="C31" s="6"/>
      <c r="D31" s="13" t="s">
        <v>1636</v>
      </c>
      <c r="E31" s="13" t="s">
        <v>1642</v>
      </c>
      <c r="F31" s="731"/>
      <c r="G31" s="343">
        <v>200</v>
      </c>
      <c r="H31" s="6"/>
      <c r="I31" s="6"/>
      <c r="J31" s="6"/>
      <c r="K31" s="6"/>
      <c r="L31" s="6"/>
      <c r="M31" s="6"/>
    </row>
    <row r="32" spans="1:13" ht="14.25">
      <c r="A32" s="8" t="s">
        <v>1634</v>
      </c>
      <c r="B32" s="27"/>
      <c r="C32" s="6"/>
      <c r="D32" s="13" t="s">
        <v>1639</v>
      </c>
      <c r="E32" s="13" t="s">
        <v>1642</v>
      </c>
      <c r="F32" s="729" t="s">
        <v>1643</v>
      </c>
      <c r="G32" s="343">
        <v>200</v>
      </c>
      <c r="H32" s="6"/>
      <c r="I32" s="6"/>
      <c r="J32" s="6"/>
      <c r="K32" s="6"/>
      <c r="L32" s="6"/>
      <c r="M32" s="6"/>
    </row>
    <row r="33" spans="1:13" ht="14.25">
      <c r="A33" s="13" t="s">
        <v>1634</v>
      </c>
      <c r="B33" s="28"/>
      <c r="C33" s="17"/>
      <c r="D33" s="13" t="s">
        <v>1641</v>
      </c>
      <c r="E33" s="13" t="s">
        <v>1642</v>
      </c>
      <c r="F33" s="45"/>
      <c r="G33" s="343">
        <v>200</v>
      </c>
      <c r="H33" s="6"/>
      <c r="I33" s="6"/>
      <c r="J33" s="6"/>
      <c r="K33" s="6"/>
      <c r="L33" s="6"/>
      <c r="M33" s="6"/>
    </row>
    <row r="34" spans="1:13" ht="12.75">
      <c r="A34" s="6"/>
      <c r="B34" s="6"/>
      <c r="C34" s="6"/>
      <c r="D34" s="6"/>
      <c r="E34" s="6"/>
      <c r="F34" s="6"/>
      <c r="G34" s="55"/>
      <c r="H34" s="6"/>
      <c r="I34" s="6"/>
      <c r="J34" s="6"/>
      <c r="K34" s="6"/>
      <c r="L34" s="6"/>
      <c r="M34" s="6"/>
    </row>
    <row r="35" spans="1:13" ht="18" customHeight="1">
      <c r="A35" s="1216" t="s">
        <v>1113</v>
      </c>
      <c r="B35" s="1217"/>
      <c r="C35" s="1217"/>
      <c r="D35" s="1217"/>
      <c r="E35" s="1217"/>
      <c r="F35" s="1217"/>
      <c r="G35" s="1218"/>
      <c r="H35" s="6"/>
      <c r="I35" s="6"/>
      <c r="J35" s="6"/>
      <c r="K35" s="6"/>
      <c r="L35" s="6"/>
      <c r="M35" s="6"/>
    </row>
    <row r="36" spans="1:13" ht="12.75">
      <c r="A36" s="48" t="s">
        <v>1269</v>
      </c>
      <c r="B36" s="23" t="s">
        <v>1341</v>
      </c>
      <c r="C36" s="16"/>
      <c r="D36" s="8" t="s">
        <v>1669</v>
      </c>
      <c r="E36" s="8" t="s">
        <v>1670</v>
      </c>
      <c r="F36" s="8" t="s">
        <v>1671</v>
      </c>
      <c r="G36" s="512" t="s">
        <v>1576</v>
      </c>
      <c r="H36" s="6"/>
      <c r="I36" s="6"/>
      <c r="J36" s="6"/>
      <c r="K36" s="6"/>
      <c r="L36" s="6"/>
      <c r="M36" s="6"/>
    </row>
    <row r="37" spans="1:13" ht="14.25">
      <c r="A37" s="56"/>
      <c r="B37" s="21"/>
      <c r="C37" s="5"/>
      <c r="D37" s="11" t="s">
        <v>1672</v>
      </c>
      <c r="E37" s="11" t="s">
        <v>1672</v>
      </c>
      <c r="F37" s="88" t="s">
        <v>1673</v>
      </c>
      <c r="G37" s="68" t="s">
        <v>1287</v>
      </c>
      <c r="H37" s="6"/>
      <c r="I37" s="6"/>
      <c r="J37" s="6"/>
      <c r="K37" s="6"/>
      <c r="L37" s="6"/>
      <c r="M37" s="6"/>
    </row>
    <row r="38" spans="1:13" ht="12.75">
      <c r="A38" s="89"/>
      <c r="B38" s="39" t="s">
        <v>1674</v>
      </c>
      <c r="C38" s="19"/>
      <c r="D38" s="8"/>
      <c r="E38" s="8">
        <v>66</v>
      </c>
      <c r="F38" s="65" t="s">
        <v>1675</v>
      </c>
      <c r="G38" s="343">
        <v>35.5</v>
      </c>
      <c r="H38" s="6"/>
      <c r="I38" s="6"/>
      <c r="J38" s="6"/>
      <c r="K38" s="6"/>
      <c r="L38" s="6"/>
      <c r="M38" s="6"/>
    </row>
    <row r="39" spans="1:13" ht="12.75">
      <c r="A39" s="90"/>
      <c r="B39" s="40" t="s">
        <v>1676</v>
      </c>
      <c r="C39" s="6"/>
      <c r="D39" s="75">
        <v>160</v>
      </c>
      <c r="E39" s="75">
        <v>103</v>
      </c>
      <c r="F39" s="732" t="s">
        <v>1677</v>
      </c>
      <c r="G39" s="343">
        <v>38.5</v>
      </c>
      <c r="H39" s="6"/>
      <c r="I39" s="6"/>
      <c r="J39" s="6"/>
      <c r="K39" s="6"/>
      <c r="L39" s="6"/>
      <c r="M39" s="6"/>
    </row>
    <row r="40" spans="1:13" ht="12.75">
      <c r="A40" s="90"/>
      <c r="B40" s="27"/>
      <c r="C40" s="6"/>
      <c r="D40" s="11"/>
      <c r="E40" s="11">
        <v>163</v>
      </c>
      <c r="F40" s="513" t="s">
        <v>1678</v>
      </c>
      <c r="G40" s="343">
        <v>43</v>
      </c>
      <c r="H40" s="6"/>
      <c r="I40" s="6"/>
      <c r="J40" s="6"/>
      <c r="K40" s="6"/>
      <c r="L40" s="6"/>
      <c r="M40" s="6"/>
    </row>
    <row r="41" spans="1:13" ht="12.75">
      <c r="A41" s="90"/>
      <c r="B41" s="27"/>
      <c r="C41" s="6"/>
      <c r="D41" s="1068">
        <v>240</v>
      </c>
      <c r="E41" s="8">
        <v>66</v>
      </c>
      <c r="F41" s="92" t="s">
        <v>1675</v>
      </c>
      <c r="G41" s="1114">
        <v>42.5</v>
      </c>
      <c r="H41" s="6"/>
      <c r="I41" s="6"/>
      <c r="J41" s="6"/>
      <c r="K41" s="6"/>
      <c r="L41" s="6"/>
      <c r="M41" s="6"/>
    </row>
    <row r="42" spans="1:13" ht="12.75">
      <c r="A42" s="75" t="s">
        <v>1679</v>
      </c>
      <c r="B42" s="27"/>
      <c r="C42" s="6"/>
      <c r="D42" s="1209"/>
      <c r="E42" s="733"/>
      <c r="F42" s="92"/>
      <c r="G42" s="1115"/>
      <c r="H42" s="6"/>
      <c r="I42" s="6"/>
      <c r="J42" s="6"/>
      <c r="K42" s="6"/>
      <c r="L42" s="6"/>
      <c r="M42" s="6"/>
    </row>
    <row r="43" spans="1:13" ht="12.75">
      <c r="A43" s="75" t="s">
        <v>1680</v>
      </c>
      <c r="B43" s="27"/>
      <c r="C43" s="6"/>
      <c r="D43" s="1209"/>
      <c r="E43" s="508">
        <v>103</v>
      </c>
      <c r="F43" s="92" t="s">
        <v>1677</v>
      </c>
      <c r="G43" s="1114">
        <v>42.5</v>
      </c>
      <c r="H43" s="6"/>
      <c r="I43" s="6"/>
      <c r="J43" s="6"/>
      <c r="K43" s="6"/>
      <c r="L43" s="6"/>
      <c r="M43" s="6"/>
    </row>
    <row r="44" spans="1:13" ht="12.75">
      <c r="A44" s="75"/>
      <c r="B44" s="27"/>
      <c r="C44" s="6"/>
      <c r="D44" s="1209"/>
      <c r="E44" s="508"/>
      <c r="F44" s="92" t="s">
        <v>1678</v>
      </c>
      <c r="G44" s="1115"/>
      <c r="H44" s="6"/>
      <c r="I44" s="6"/>
      <c r="J44" s="6"/>
      <c r="K44" s="6"/>
      <c r="L44" s="6"/>
      <c r="M44" s="6"/>
    </row>
    <row r="45" spans="1:13" ht="12.75">
      <c r="A45" s="90"/>
      <c r="B45" s="27"/>
      <c r="C45" s="6"/>
      <c r="D45" s="1069"/>
      <c r="E45" s="523">
        <v>163</v>
      </c>
      <c r="F45" s="92" t="s">
        <v>1681</v>
      </c>
      <c r="G45" s="512">
        <v>44.5</v>
      </c>
      <c r="H45" s="6"/>
      <c r="I45" s="6"/>
      <c r="J45" s="6"/>
      <c r="K45" s="6"/>
      <c r="L45" s="6"/>
      <c r="M45" s="6"/>
    </row>
    <row r="46" spans="1:13" ht="12.75">
      <c r="A46" s="90"/>
      <c r="B46" s="27"/>
      <c r="C46" s="6"/>
      <c r="D46" s="44"/>
      <c r="E46" s="8">
        <v>66</v>
      </c>
      <c r="F46" s="1206" t="s">
        <v>1682</v>
      </c>
      <c r="G46" s="512"/>
      <c r="H46" s="6"/>
      <c r="I46" s="6"/>
      <c r="J46" s="6"/>
      <c r="K46" s="6"/>
      <c r="L46" s="6"/>
      <c r="M46" s="6"/>
    </row>
    <row r="47" spans="1:13" ht="12.75">
      <c r="A47" s="90"/>
      <c r="B47" s="27"/>
      <c r="C47" s="6"/>
      <c r="D47" s="75">
        <v>240</v>
      </c>
      <c r="E47" s="75">
        <v>103</v>
      </c>
      <c r="F47" s="1207"/>
      <c r="G47" s="734">
        <v>50</v>
      </c>
      <c r="H47" s="6"/>
      <c r="I47" s="6"/>
      <c r="J47" s="6"/>
      <c r="K47" s="6"/>
      <c r="L47" s="6"/>
      <c r="M47" s="6"/>
    </row>
    <row r="48" spans="1:13" ht="12.75">
      <c r="A48" s="94"/>
      <c r="B48" s="28"/>
      <c r="C48" s="17"/>
      <c r="D48" s="75"/>
      <c r="E48" s="11">
        <v>163</v>
      </c>
      <c r="F48" s="1208"/>
      <c r="G48" s="93"/>
      <c r="H48" s="6"/>
      <c r="I48" s="6"/>
      <c r="J48" s="6"/>
      <c r="K48" s="6"/>
      <c r="L48" s="6"/>
      <c r="M48" s="6"/>
    </row>
    <row r="49" spans="1:13" ht="12.75" customHeight="1">
      <c r="A49" s="8" t="s">
        <v>1683</v>
      </c>
      <c r="B49" s="39" t="s">
        <v>1684</v>
      </c>
      <c r="C49" s="19"/>
      <c r="D49" s="8">
        <v>215</v>
      </c>
      <c r="E49" s="8">
        <v>63</v>
      </c>
      <c r="F49" s="1210" t="s">
        <v>995</v>
      </c>
      <c r="G49" s="512"/>
      <c r="H49" s="6"/>
      <c r="I49" s="6"/>
      <c r="J49" s="6"/>
      <c r="K49" s="6"/>
      <c r="L49" s="6"/>
      <c r="M49" s="6"/>
    </row>
    <row r="50" spans="1:13" ht="12.75">
      <c r="A50" s="75" t="s">
        <v>1685</v>
      </c>
      <c r="B50" s="40"/>
      <c r="C50" s="6"/>
      <c r="D50" s="75">
        <v>285</v>
      </c>
      <c r="E50" s="75">
        <v>100</v>
      </c>
      <c r="F50" s="1211"/>
      <c r="G50" s="734">
        <v>56.7</v>
      </c>
      <c r="H50" s="6"/>
      <c r="I50" s="6"/>
      <c r="J50" s="6"/>
      <c r="K50" s="6"/>
      <c r="L50" s="6"/>
      <c r="M50" s="6"/>
    </row>
    <row r="51" spans="1:13" ht="12.75">
      <c r="A51" s="94"/>
      <c r="B51" s="49"/>
      <c r="C51" s="17"/>
      <c r="D51" s="11"/>
      <c r="E51" s="11">
        <v>160</v>
      </c>
      <c r="F51" s="1212"/>
      <c r="G51" s="68"/>
      <c r="H51" s="6"/>
      <c r="I51" s="6"/>
      <c r="J51" s="6"/>
      <c r="K51" s="6"/>
      <c r="L51" s="6"/>
      <c r="M51" s="6"/>
    </row>
    <row r="52" spans="1:13" ht="12.75" customHeight="1">
      <c r="A52" s="89"/>
      <c r="B52" s="1219" t="s">
        <v>1919</v>
      </c>
      <c r="C52" s="1220"/>
      <c r="D52" s="19"/>
      <c r="E52" s="735"/>
      <c r="F52" s="1210" t="s">
        <v>995</v>
      </c>
      <c r="G52" s="1224">
        <v>20</v>
      </c>
      <c r="H52" s="6"/>
      <c r="I52" s="495"/>
      <c r="J52" s="6"/>
      <c r="K52" s="6"/>
      <c r="L52" s="6"/>
      <c r="M52" s="6"/>
    </row>
    <row r="53" spans="1:13" ht="12.75">
      <c r="A53" s="94"/>
      <c r="B53" s="1221"/>
      <c r="C53" s="1222"/>
      <c r="D53" s="17"/>
      <c r="E53" s="736"/>
      <c r="F53" s="1212"/>
      <c r="G53" s="1225"/>
      <c r="H53" s="57"/>
      <c r="I53" s="6"/>
      <c r="J53" s="6"/>
      <c r="K53" s="6"/>
      <c r="L53" s="6"/>
      <c r="M53" s="6"/>
    </row>
    <row r="54" spans="1:13" ht="12.75">
      <c r="A54" s="514" t="s">
        <v>1913</v>
      </c>
      <c r="B54" s="39" t="s">
        <v>996</v>
      </c>
      <c r="C54" s="19"/>
      <c r="D54" s="19"/>
      <c r="E54" s="19"/>
      <c r="F54" s="91" t="s">
        <v>1914</v>
      </c>
      <c r="G54" s="345">
        <v>70</v>
      </c>
      <c r="H54" s="84"/>
      <c r="I54" s="495"/>
      <c r="J54" s="6"/>
      <c r="K54" s="6"/>
      <c r="L54" s="6"/>
      <c r="M54" s="6"/>
    </row>
    <row r="55" spans="1:13" ht="12.75">
      <c r="A55" s="514" t="s">
        <v>1913</v>
      </c>
      <c r="B55" s="515" t="s">
        <v>1915</v>
      </c>
      <c r="C55" s="17"/>
      <c r="D55" s="17"/>
      <c r="E55" s="17"/>
      <c r="F55" s="91" t="s">
        <v>1916</v>
      </c>
      <c r="G55" s="345">
        <v>85</v>
      </c>
      <c r="H55" s="84"/>
      <c r="I55" s="495"/>
      <c r="J55" s="6"/>
      <c r="K55" s="6"/>
      <c r="L55" s="6"/>
      <c r="M55" s="6"/>
    </row>
    <row r="56" spans="1:13" ht="12.75">
      <c r="A56" s="1226" t="s">
        <v>1917</v>
      </c>
      <c r="B56" s="39" t="s">
        <v>997</v>
      </c>
      <c r="C56" s="19"/>
      <c r="D56" s="19"/>
      <c r="E56" s="19"/>
      <c r="F56" s="1226">
        <v>120</v>
      </c>
      <c r="G56" s="1224">
        <v>85</v>
      </c>
      <c r="H56" s="494"/>
      <c r="I56" s="495"/>
      <c r="J56" s="6"/>
      <c r="K56" s="6"/>
      <c r="L56" s="6"/>
      <c r="M56" s="6"/>
    </row>
    <row r="57" spans="1:13" ht="12.75">
      <c r="A57" s="1227"/>
      <c r="B57" s="515" t="s">
        <v>1918</v>
      </c>
      <c r="C57" s="17"/>
      <c r="D57" s="17"/>
      <c r="E57" s="17"/>
      <c r="F57" s="1227"/>
      <c r="G57" s="1225"/>
      <c r="H57" s="6"/>
      <c r="I57" s="6"/>
      <c r="J57" s="6"/>
      <c r="K57" s="6"/>
      <c r="L57" s="6"/>
      <c r="M57" s="6"/>
    </row>
    <row r="58" spans="1:13" ht="12.75">
      <c r="A58" s="6"/>
      <c r="B58" s="51"/>
      <c r="C58" s="6"/>
      <c r="D58" s="29"/>
      <c r="E58" s="29"/>
      <c r="F58" s="57"/>
      <c r="G58" s="33"/>
      <c r="H58" s="6"/>
      <c r="I58" s="6"/>
      <c r="J58" s="6"/>
      <c r="K58" s="6"/>
      <c r="L58" s="6"/>
      <c r="M58" s="6"/>
    </row>
    <row r="59" spans="1:13" ht="14.25">
      <c r="A59" s="1223" t="s">
        <v>1579</v>
      </c>
      <c r="B59" s="1223"/>
      <c r="C59" s="1223"/>
      <c r="D59" s="1223"/>
      <c r="E59" s="1223"/>
      <c r="F59" s="1223"/>
      <c r="G59" s="1223"/>
      <c r="H59" s="6"/>
      <c r="I59" s="6"/>
      <c r="J59" s="6"/>
      <c r="K59" s="6"/>
      <c r="L59" s="6"/>
      <c r="M59" s="6"/>
    </row>
    <row r="60" spans="8:13" ht="12.75">
      <c r="H60" s="6"/>
      <c r="I60" s="6"/>
      <c r="J60" s="6"/>
      <c r="K60" s="6"/>
      <c r="L60" s="6"/>
      <c r="M60" s="6"/>
    </row>
    <row r="61" spans="1:13" ht="13.5" thickBot="1">
      <c r="A61" s="672"/>
      <c r="B61" s="672"/>
      <c r="C61" s="672"/>
      <c r="D61" s="673"/>
      <c r="E61" s="672"/>
      <c r="F61" s="672"/>
      <c r="G61" s="738"/>
      <c r="H61" s="6"/>
      <c r="I61" s="6"/>
      <c r="J61" s="6"/>
      <c r="K61" s="6"/>
      <c r="L61" s="6"/>
      <c r="M61" s="6"/>
    </row>
    <row r="62" spans="1:13" ht="13.5" thickTop="1">
      <c r="A62" s="110"/>
      <c r="B62" s="110"/>
      <c r="C62" s="110"/>
      <c r="D62" s="104"/>
      <c r="E62" s="110"/>
      <c r="F62" s="110"/>
      <c r="G62" s="739"/>
      <c r="H62" s="6"/>
      <c r="I62" s="6"/>
      <c r="J62" s="6"/>
      <c r="K62" s="6"/>
      <c r="L62" s="6"/>
      <c r="M62" s="6"/>
    </row>
    <row r="64" spans="1:7" s="6" customFormat="1" ht="12.75">
      <c r="A64" s="1168" t="s">
        <v>1051</v>
      </c>
      <c r="B64" s="1168"/>
      <c r="C64" s="1168"/>
      <c r="D64" s="1168"/>
      <c r="E64" s="1168"/>
      <c r="F64" s="1168"/>
      <c r="G64" s="1168"/>
    </row>
    <row r="65" s="6" customFormat="1" ht="12.75">
      <c r="G65" s="55"/>
    </row>
    <row r="66" s="6" customFormat="1" ht="12.75">
      <c r="G66" s="55"/>
    </row>
    <row r="67" s="6" customFormat="1" ht="12.75">
      <c r="G67" s="55"/>
    </row>
    <row r="68" s="6" customFormat="1" ht="12.75">
      <c r="G68" s="55"/>
    </row>
    <row r="69" s="6" customFormat="1" ht="12.75">
      <c r="G69" s="55"/>
    </row>
    <row r="70" s="6" customFormat="1" ht="12.75">
      <c r="G70" s="55"/>
    </row>
  </sheetData>
  <sheetProtection/>
  <mergeCells count="29">
    <mergeCell ref="A25:G25"/>
    <mergeCell ref="B52:C53"/>
    <mergeCell ref="F52:F53"/>
    <mergeCell ref="A59:G59"/>
    <mergeCell ref="A64:G64"/>
    <mergeCell ref="G52:G53"/>
    <mergeCell ref="A56:A57"/>
    <mergeCell ref="F56:F57"/>
    <mergeCell ref="G56:G57"/>
    <mergeCell ref="F18:F20"/>
    <mergeCell ref="F46:F48"/>
    <mergeCell ref="F49:F51"/>
    <mergeCell ref="A21:A23"/>
    <mergeCell ref="F21:F23"/>
    <mergeCell ref="A35:G35"/>
    <mergeCell ref="D41:D45"/>
    <mergeCell ref="G41:G42"/>
    <mergeCell ref="G43:G44"/>
    <mergeCell ref="G21:G23"/>
    <mergeCell ref="G18:G20"/>
    <mergeCell ref="A7:G7"/>
    <mergeCell ref="A10:A11"/>
    <mergeCell ref="B10:E11"/>
    <mergeCell ref="F10:F11"/>
    <mergeCell ref="A26:A27"/>
    <mergeCell ref="B26:C27"/>
    <mergeCell ref="D26:E26"/>
    <mergeCell ref="F26:F27"/>
    <mergeCell ref="A18:A20"/>
  </mergeCells>
  <hyperlinks>
    <hyperlink ref="A64:G64" location="содержание!A1" display="Вернуться к содержанию."/>
  </hyperlink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1">
      <selection activeCell="AA48" sqref="AA48"/>
    </sheetView>
  </sheetViews>
  <sheetFormatPr defaultColWidth="9.00390625" defaultRowHeight="12.75"/>
  <cols>
    <col min="1" max="3" width="4.75390625" style="0" customWidth="1"/>
    <col min="4" max="4" width="4.75390625" style="676" customWidth="1"/>
    <col min="5" max="24" width="4.75390625" style="0" customWidth="1"/>
  </cols>
  <sheetData>
    <row r="1" spans="1:21" ht="13.5" thickBot="1">
      <c r="A1" s="559"/>
      <c r="B1" s="559"/>
      <c r="C1" s="559"/>
      <c r="D1" s="674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</row>
    <row r="2" spans="1:21" ht="2.25" customHeight="1">
      <c r="A2" s="560"/>
      <c r="B2" s="560"/>
      <c r="C2" s="560"/>
      <c r="D2" s="675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</row>
    <row r="3" ht="12.75">
      <c r="K3" s="111" t="s">
        <v>1615</v>
      </c>
    </row>
    <row r="4" ht="12.75">
      <c r="K4" s="111" t="s">
        <v>1588</v>
      </c>
    </row>
    <row r="5" ht="12.75">
      <c r="K5" s="111" t="s">
        <v>1835</v>
      </c>
    </row>
    <row r="6" spans="1:21" ht="13.5" thickBot="1">
      <c r="A6" s="17"/>
      <c r="B6" s="17"/>
      <c r="C6" s="17"/>
      <c r="D6" s="677"/>
      <c r="E6" s="17"/>
      <c r="F6" s="17"/>
      <c r="G6" s="17"/>
      <c r="H6" s="17"/>
      <c r="I6" s="17"/>
      <c r="J6" s="17"/>
      <c r="K6" s="799" t="s">
        <v>1590</v>
      </c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.25" customHeight="1" thickBot="1" thickTop="1">
      <c r="A7" s="561"/>
      <c r="B7" s="561"/>
      <c r="C7" s="561"/>
      <c r="D7" s="678"/>
      <c r="E7" s="561"/>
      <c r="F7" s="561"/>
      <c r="G7" s="561"/>
      <c r="H7" s="561"/>
      <c r="I7" s="561"/>
      <c r="J7" s="561"/>
      <c r="K7" s="561"/>
      <c r="L7" s="561"/>
      <c r="M7" s="561"/>
      <c r="N7" s="561"/>
      <c r="O7" s="561"/>
      <c r="P7" s="561"/>
      <c r="Q7" s="561"/>
      <c r="R7" s="561"/>
      <c r="S7" s="561"/>
      <c r="T7" s="561"/>
      <c r="U7" s="561"/>
    </row>
    <row r="8" spans="1:21" ht="12.75">
      <c r="A8" s="6"/>
      <c r="B8" s="6"/>
      <c r="C8" s="6"/>
      <c r="D8" s="679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6"/>
      <c r="B9" s="6"/>
      <c r="C9" s="6"/>
      <c r="D9" s="67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18.75">
      <c r="A10" s="6"/>
      <c r="B10" s="6"/>
      <c r="C10" s="6"/>
      <c r="D10" s="679"/>
      <c r="E10" s="6"/>
      <c r="F10" s="6"/>
      <c r="G10" s="6"/>
      <c r="H10" s="6"/>
      <c r="I10" s="6"/>
      <c r="J10" s="6"/>
      <c r="K10" s="588" t="s">
        <v>998</v>
      </c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>
      <c r="A11" s="6"/>
      <c r="B11" s="6"/>
      <c r="C11" s="6"/>
      <c r="D11" s="679"/>
      <c r="E11" s="6"/>
      <c r="F11" s="6"/>
      <c r="G11" s="6"/>
      <c r="H11" s="6"/>
      <c r="I11" s="6"/>
      <c r="J11" s="6"/>
      <c r="K11" s="554" t="s">
        <v>1186</v>
      </c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2.75">
      <c r="A12" s="6"/>
      <c r="B12" s="6"/>
      <c r="C12" s="6"/>
      <c r="D12" s="679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12.75">
      <c r="A13" s="6"/>
      <c r="B13" s="740" t="s">
        <v>1187</v>
      </c>
      <c r="C13" s="741"/>
      <c r="D13" s="742"/>
      <c r="E13" s="741"/>
      <c r="F13" s="741"/>
      <c r="G13" s="743"/>
      <c r="H13" s="744" t="s">
        <v>999</v>
      </c>
      <c r="I13" s="3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2.75">
      <c r="A14" s="6"/>
      <c r="B14" s="743" t="s">
        <v>1188</v>
      </c>
      <c r="C14" s="745"/>
      <c r="D14" s="746"/>
      <c r="E14" s="741"/>
      <c r="F14" s="741"/>
      <c r="G14" s="740"/>
      <c r="H14" s="747" t="s">
        <v>1000</v>
      </c>
      <c r="I14" s="8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2.75">
      <c r="A15" s="6"/>
      <c r="B15" s="743" t="s">
        <v>1001</v>
      </c>
      <c r="C15" s="745"/>
      <c r="D15" s="748"/>
      <c r="E15" s="741" t="s">
        <v>1189</v>
      </c>
      <c r="F15" s="741"/>
      <c r="G15" s="338"/>
      <c r="H15" s="749" t="s">
        <v>1190</v>
      </c>
      <c r="I15" s="10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12.75">
      <c r="A16" s="6"/>
      <c r="B16" s="515"/>
      <c r="C16" s="750"/>
      <c r="D16" s="751"/>
      <c r="E16" s="750" t="s">
        <v>1191</v>
      </c>
      <c r="F16" s="750"/>
      <c r="G16" s="752"/>
      <c r="H16" s="753" t="s">
        <v>1192</v>
      </c>
      <c r="I16" s="8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2.75">
      <c r="A17" s="6"/>
      <c r="B17" s="616" t="s">
        <v>1002</v>
      </c>
      <c r="C17" s="750"/>
      <c r="D17" s="754"/>
      <c r="E17" s="750"/>
      <c r="F17" s="755"/>
      <c r="G17" s="616"/>
      <c r="H17" s="756" t="s">
        <v>1003</v>
      </c>
      <c r="I17" s="7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2.75">
      <c r="A18" s="6"/>
      <c r="B18" s="752" t="s">
        <v>1004</v>
      </c>
      <c r="C18" s="99"/>
      <c r="D18" s="757"/>
      <c r="E18" s="99"/>
      <c r="F18" s="86"/>
      <c r="G18" s="740"/>
      <c r="H18" s="747" t="s">
        <v>1005</v>
      </c>
      <c r="I18" s="758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4.25">
      <c r="A19" s="6"/>
      <c r="B19" s="759" t="s">
        <v>1006</v>
      </c>
      <c r="C19" s="6"/>
      <c r="D19" s="679"/>
      <c r="E19" s="6"/>
      <c r="F19" s="10"/>
      <c r="G19" s="338"/>
      <c r="H19" s="749" t="s">
        <v>1007</v>
      </c>
      <c r="I19" s="760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2.75">
      <c r="A20" s="6"/>
      <c r="B20" s="752" t="s">
        <v>1008</v>
      </c>
      <c r="C20" s="99"/>
      <c r="D20" s="757"/>
      <c r="E20" s="99"/>
      <c r="F20" s="86"/>
      <c r="G20" s="740"/>
      <c r="H20" s="747" t="s">
        <v>1009</v>
      </c>
      <c r="I20" s="758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4.25">
      <c r="A21" s="6"/>
      <c r="B21" s="616" t="s">
        <v>1010</v>
      </c>
      <c r="C21" s="17"/>
      <c r="D21" s="677"/>
      <c r="E21" s="17"/>
      <c r="F21" s="7"/>
      <c r="G21" s="515"/>
      <c r="H21" s="761" t="s">
        <v>1193</v>
      </c>
      <c r="I21" s="755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12.75">
      <c r="A22" s="6"/>
      <c r="B22" s="6"/>
      <c r="C22" s="6"/>
      <c r="D22" s="679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2.75">
      <c r="A23" s="6"/>
      <c r="B23" s="6"/>
      <c r="C23" s="6"/>
      <c r="D23" s="679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2.75">
      <c r="A24" s="6"/>
      <c r="B24" s="564"/>
      <c r="C24" s="522" t="s">
        <v>1269</v>
      </c>
      <c r="D24" s="762"/>
      <c r="E24" s="763" t="s">
        <v>1270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564"/>
      <c r="S24" s="522" t="s">
        <v>1283</v>
      </c>
      <c r="T24" s="3"/>
      <c r="U24" s="6"/>
    </row>
    <row r="25" spans="1:21" ht="12.75">
      <c r="A25" s="6"/>
      <c r="B25" s="28"/>
      <c r="C25" s="17"/>
      <c r="D25" s="764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28"/>
      <c r="S25" s="765" t="s">
        <v>1336</v>
      </c>
      <c r="T25" s="7"/>
      <c r="U25" s="6"/>
    </row>
    <row r="26" spans="1:21" ht="12.75">
      <c r="A26" s="6"/>
      <c r="B26" s="334"/>
      <c r="C26" s="696" t="s">
        <v>1194</v>
      </c>
      <c r="D26" s="766"/>
      <c r="E26" s="767" t="s">
        <v>1011</v>
      </c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86"/>
      <c r="R26" s="1195">
        <v>12</v>
      </c>
      <c r="S26" s="1196"/>
      <c r="T26" s="1197"/>
      <c r="U26" s="6"/>
    </row>
    <row r="27" spans="1:21" ht="12.75">
      <c r="A27" s="6"/>
      <c r="B27" s="334"/>
      <c r="C27" s="696" t="s">
        <v>1194</v>
      </c>
      <c r="D27" s="766"/>
      <c r="E27" s="767" t="s">
        <v>1012</v>
      </c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86"/>
      <c r="R27" s="1195">
        <v>12.5</v>
      </c>
      <c r="S27" s="1196"/>
      <c r="T27" s="1197"/>
      <c r="U27" s="6"/>
    </row>
    <row r="28" spans="1:21" ht="12.75">
      <c r="A28" s="6"/>
      <c r="B28" s="564"/>
      <c r="C28" s="522"/>
      <c r="D28" s="762"/>
      <c r="E28" s="619" t="s">
        <v>1013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3"/>
      <c r="R28" s="768"/>
      <c r="S28" s="769"/>
      <c r="T28" s="770"/>
      <c r="U28" s="6"/>
    </row>
    <row r="29" spans="1:21" ht="12.75">
      <c r="A29" s="6"/>
      <c r="B29" s="27"/>
      <c r="C29" s="542" t="s">
        <v>1195</v>
      </c>
      <c r="D29" s="771"/>
      <c r="E29" s="759" t="s">
        <v>1014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0"/>
      <c r="R29" s="1229">
        <v>5.85</v>
      </c>
      <c r="S29" s="1230"/>
      <c r="T29" s="1231"/>
      <c r="U29" s="6"/>
    </row>
    <row r="30" spans="1:21" ht="12.75">
      <c r="A30" s="6"/>
      <c r="B30" s="28"/>
      <c r="C30" s="765"/>
      <c r="D30" s="764"/>
      <c r="E30" s="616" t="s">
        <v>1015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7"/>
      <c r="R30" s="772"/>
      <c r="S30" s="773"/>
      <c r="T30" s="774"/>
      <c r="U30" s="6"/>
    </row>
    <row r="31" spans="1:21" ht="12.75">
      <c r="A31" s="6"/>
      <c r="B31" s="6"/>
      <c r="C31" s="6"/>
      <c r="D31" s="679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12.75">
      <c r="A32" s="6"/>
      <c r="B32" s="6"/>
      <c r="C32" s="494"/>
      <c r="D32" s="679"/>
      <c r="E32" s="565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2:20" s="43" customFormat="1" ht="12.75">
      <c r="B33" s="575"/>
      <c r="D33" s="526"/>
      <c r="E33" s="318"/>
      <c r="F33" s="199"/>
      <c r="G33" s="199"/>
      <c r="H33" s="691"/>
      <c r="P33" s="199"/>
      <c r="S33" s="575"/>
      <c r="T33" s="578"/>
    </row>
    <row r="34" spans="1:21" ht="13.5" thickBot="1">
      <c r="A34" s="43"/>
      <c r="B34" s="1200" t="s">
        <v>1579</v>
      </c>
      <c r="C34" s="1200"/>
      <c r="D34" s="1200"/>
      <c r="E34" s="1200"/>
      <c r="F34" s="1200"/>
      <c r="G34" s="1200"/>
      <c r="H34" s="1200"/>
      <c r="I34" s="1200"/>
      <c r="J34" s="1200"/>
      <c r="K34" s="1200"/>
      <c r="L34" s="1200"/>
      <c r="M34" s="1200"/>
      <c r="N34" s="1200"/>
      <c r="O34" s="1200"/>
      <c r="P34" s="1200"/>
      <c r="Q34" s="1200"/>
      <c r="R34" s="1200"/>
      <c r="S34" s="1200"/>
      <c r="T34" s="1200"/>
      <c r="U34" s="43"/>
    </row>
    <row r="35" spans="1:21" ht="13.5" thickTop="1">
      <c r="A35" s="43"/>
      <c r="B35" s="43"/>
      <c r="C35" s="43"/>
      <c r="D35" s="597"/>
      <c r="E35" s="43"/>
      <c r="F35" s="43"/>
      <c r="G35" s="43"/>
      <c r="H35" s="43"/>
      <c r="I35" s="43"/>
      <c r="J35" s="43"/>
      <c r="K35" s="698"/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21" ht="12.75">
      <c r="A36" s="43"/>
      <c r="B36" s="43"/>
      <c r="C36" s="43"/>
      <c r="D36" s="597"/>
      <c r="E36" s="43"/>
      <c r="F36" s="43"/>
      <c r="G36" s="43"/>
      <c r="H36" s="43"/>
      <c r="I36" s="43"/>
      <c r="J36" s="1228"/>
      <c r="K36" s="1228"/>
      <c r="L36" s="1228"/>
      <c r="M36" s="43"/>
      <c r="N36" s="43"/>
      <c r="O36" s="43"/>
      <c r="P36" s="43"/>
      <c r="Q36" s="43"/>
      <c r="R36" s="43"/>
      <c r="S36" s="43"/>
      <c r="T36" s="43"/>
      <c r="U36" s="43"/>
    </row>
    <row r="37" spans="1:21" ht="12.75">
      <c r="A37" s="43"/>
      <c r="B37" s="43"/>
      <c r="C37" s="43"/>
      <c r="D37" s="597"/>
      <c r="E37" s="43"/>
      <c r="F37" s="43"/>
      <c r="G37" s="43"/>
      <c r="H37" s="1202" t="s">
        <v>1051</v>
      </c>
      <c r="I37" s="1202"/>
      <c r="J37" s="1202"/>
      <c r="K37" s="1202"/>
      <c r="L37" s="1202"/>
      <c r="M37" s="1202"/>
      <c r="N37" s="1202"/>
      <c r="O37" s="1202"/>
      <c r="P37" s="43"/>
      <c r="Q37" s="43"/>
      <c r="R37" s="43"/>
      <c r="S37" s="43"/>
      <c r="T37" s="43"/>
      <c r="U37" s="43"/>
    </row>
  </sheetData>
  <sheetProtection/>
  <mergeCells count="6">
    <mergeCell ref="H37:O37"/>
    <mergeCell ref="B34:T34"/>
    <mergeCell ref="J36:L36"/>
    <mergeCell ref="R26:T26"/>
    <mergeCell ref="R27:T27"/>
    <mergeCell ref="R29:T29"/>
  </mergeCells>
  <hyperlinks>
    <hyperlink ref="H37:O37" location="содержание!A1" display="Вернуться к содержанию.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66"/>
  <sheetViews>
    <sheetView zoomScalePageLayoutView="0" workbookViewId="0" topLeftCell="A1">
      <selection activeCell="U4" sqref="U4"/>
    </sheetView>
  </sheetViews>
  <sheetFormatPr defaultColWidth="9.00390625" defaultRowHeight="12.75"/>
  <cols>
    <col min="1" max="3" width="4.75390625" style="0" customWidth="1"/>
    <col min="4" max="4" width="4.75390625" style="676" customWidth="1"/>
    <col min="5" max="24" width="4.75390625" style="0" customWidth="1"/>
  </cols>
  <sheetData>
    <row r="1" spans="1:21" ht="13.5" thickBot="1">
      <c r="A1" s="559"/>
      <c r="B1" s="559"/>
      <c r="C1" s="559"/>
      <c r="D1" s="674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</row>
    <row r="2" spans="1:21" ht="2.25" customHeight="1">
      <c r="A2" s="560"/>
      <c r="B2" s="560"/>
      <c r="C2" s="560"/>
      <c r="D2" s="675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</row>
    <row r="3" ht="12.75">
      <c r="K3" s="111" t="s">
        <v>1615</v>
      </c>
    </row>
    <row r="4" ht="12.75">
      <c r="K4" s="111" t="s">
        <v>1588</v>
      </c>
    </row>
    <row r="5" ht="12.75">
      <c r="K5" s="111" t="s">
        <v>1835</v>
      </c>
    </row>
    <row r="6" spans="1:21" ht="13.5" thickBot="1">
      <c r="A6" s="17"/>
      <c r="B6" s="17"/>
      <c r="C6" s="17"/>
      <c r="D6" s="677"/>
      <c r="E6" s="17"/>
      <c r="F6" s="17"/>
      <c r="G6" s="17"/>
      <c r="H6" s="17"/>
      <c r="I6" s="17"/>
      <c r="J6" s="17"/>
      <c r="K6" s="799" t="s">
        <v>1590</v>
      </c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.25" customHeight="1" thickBot="1" thickTop="1">
      <c r="A7" s="561"/>
      <c r="B7" s="561"/>
      <c r="C7" s="561"/>
      <c r="D7" s="678"/>
      <c r="E7" s="561"/>
      <c r="F7" s="561"/>
      <c r="G7" s="561"/>
      <c r="H7" s="561"/>
      <c r="I7" s="561"/>
      <c r="J7" s="561"/>
      <c r="K7" s="561"/>
      <c r="L7" s="561"/>
      <c r="M7" s="561"/>
      <c r="N7" s="561"/>
      <c r="O7" s="561"/>
      <c r="P7" s="561"/>
      <c r="Q7" s="561"/>
      <c r="R7" s="561"/>
      <c r="S7" s="561"/>
      <c r="T7" s="561"/>
      <c r="U7" s="561"/>
    </row>
    <row r="8" spans="1:21" ht="12.75">
      <c r="A8" s="6"/>
      <c r="B8" s="6"/>
      <c r="C8" s="6"/>
      <c r="D8" s="679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6"/>
      <c r="B9" s="6"/>
      <c r="C9" s="6"/>
      <c r="D9" s="67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18.75">
      <c r="A10" s="6"/>
      <c r="B10" s="6"/>
      <c r="C10" s="6"/>
      <c r="D10" s="679"/>
      <c r="E10" s="6"/>
      <c r="F10" s="6"/>
      <c r="G10" s="6"/>
      <c r="H10" s="6"/>
      <c r="I10" s="6"/>
      <c r="J10" s="6"/>
      <c r="K10" s="588" t="s">
        <v>1016</v>
      </c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2.75">
      <c r="A11" s="6"/>
      <c r="B11" s="6"/>
      <c r="C11" s="6"/>
      <c r="D11" s="679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2:22" ht="12.75">
      <c r="B12" s="1070" t="s">
        <v>1269</v>
      </c>
      <c r="C12" s="1071"/>
      <c r="D12" s="1072"/>
      <c r="E12" s="1070" t="s">
        <v>1631</v>
      </c>
      <c r="F12" s="1071"/>
      <c r="G12" s="1072"/>
      <c r="H12" s="1153" t="s">
        <v>1270</v>
      </c>
      <c r="I12" s="1232"/>
      <c r="J12" s="1232"/>
      <c r="K12" s="1232"/>
      <c r="L12" s="1232"/>
      <c r="M12" s="1232"/>
      <c r="N12" s="1232"/>
      <c r="O12" s="1154"/>
      <c r="P12" s="1236" t="s">
        <v>1264</v>
      </c>
      <c r="Q12" s="1237"/>
      <c r="R12" s="19"/>
      <c r="S12" s="763" t="s">
        <v>1907</v>
      </c>
      <c r="T12" s="3"/>
      <c r="U12" s="6"/>
      <c r="V12" s="6"/>
    </row>
    <row r="13" spans="2:22" ht="12.75">
      <c r="B13" s="1073"/>
      <c r="C13" s="1074"/>
      <c r="D13" s="1075"/>
      <c r="E13" s="1073"/>
      <c r="F13" s="1074"/>
      <c r="G13" s="1075"/>
      <c r="H13" s="1233"/>
      <c r="I13" s="1234"/>
      <c r="J13" s="1234"/>
      <c r="K13" s="1234"/>
      <c r="L13" s="1234"/>
      <c r="M13" s="1234"/>
      <c r="N13" s="1234"/>
      <c r="O13" s="1235"/>
      <c r="P13" s="1169" t="s">
        <v>1265</v>
      </c>
      <c r="Q13" s="1170"/>
      <c r="R13" s="6"/>
      <c r="S13" s="494" t="s">
        <v>1114</v>
      </c>
      <c r="T13" s="10"/>
      <c r="U13" s="6"/>
      <c r="V13" s="6"/>
    </row>
    <row r="14" spans="2:22" ht="12.75">
      <c r="B14" s="564"/>
      <c r="C14" s="16"/>
      <c r="D14" s="3"/>
      <c r="E14" s="779"/>
      <c r="F14" s="780"/>
      <c r="G14" s="3"/>
      <c r="H14" s="564"/>
      <c r="I14" s="19"/>
      <c r="J14" s="19"/>
      <c r="K14" s="19"/>
      <c r="L14" s="19"/>
      <c r="M14" s="19"/>
      <c r="N14" s="19"/>
      <c r="O14" s="19"/>
      <c r="P14" s="27"/>
      <c r="Q14" s="10"/>
      <c r="R14" s="564"/>
      <c r="S14" s="781"/>
      <c r="T14" s="3"/>
      <c r="U14" s="6"/>
      <c r="V14" s="6"/>
    </row>
    <row r="15" spans="2:22" ht="12.75">
      <c r="B15" s="27"/>
      <c r="C15" s="29" t="s">
        <v>1115</v>
      </c>
      <c r="D15" s="10"/>
      <c r="E15" s="782"/>
      <c r="F15" s="14"/>
      <c r="G15" s="10"/>
      <c r="H15" s="40" t="s">
        <v>1116</v>
      </c>
      <c r="I15" s="6"/>
      <c r="J15" s="6"/>
      <c r="K15" s="6"/>
      <c r="L15" s="6"/>
      <c r="M15" s="6"/>
      <c r="N15" s="6"/>
      <c r="O15" s="6"/>
      <c r="P15" s="27"/>
      <c r="Q15" s="10"/>
      <c r="R15" s="27"/>
      <c r="S15" s="783"/>
      <c r="T15" s="10"/>
      <c r="U15" s="6"/>
      <c r="V15" s="6"/>
    </row>
    <row r="16" spans="2:22" ht="12.75">
      <c r="B16" s="27"/>
      <c r="C16" s="22"/>
      <c r="D16" s="10"/>
      <c r="E16" s="782"/>
      <c r="F16" s="14"/>
      <c r="G16" s="10"/>
      <c r="H16" s="40"/>
      <c r="I16" s="6"/>
      <c r="J16" s="6"/>
      <c r="K16" s="6"/>
      <c r="L16" s="6"/>
      <c r="M16" s="6"/>
      <c r="N16" s="6"/>
      <c r="O16" s="6"/>
      <c r="P16" s="27"/>
      <c r="Q16" s="10"/>
      <c r="R16" s="27"/>
      <c r="S16" s="783"/>
      <c r="T16" s="10"/>
      <c r="U16" s="6"/>
      <c r="V16" s="6"/>
    </row>
    <row r="17" spans="2:22" ht="12.75">
      <c r="B17" s="27"/>
      <c r="C17" s="29" t="s">
        <v>1117</v>
      </c>
      <c r="D17" s="10"/>
      <c r="E17" s="782"/>
      <c r="F17" s="29" t="s">
        <v>1118</v>
      </c>
      <c r="G17" s="10"/>
      <c r="H17" s="40" t="s">
        <v>1119</v>
      </c>
      <c r="I17" s="6"/>
      <c r="J17" s="6"/>
      <c r="K17" s="6"/>
      <c r="L17" s="6"/>
      <c r="M17" s="6"/>
      <c r="N17" s="6"/>
      <c r="O17" s="6"/>
      <c r="P17" s="1241">
        <v>15</v>
      </c>
      <c r="Q17" s="1242"/>
      <c r="R17" s="1238">
        <v>15.3</v>
      </c>
      <c r="S17" s="1239"/>
      <c r="T17" s="1240"/>
      <c r="U17" s="6"/>
      <c r="V17" s="6"/>
    </row>
    <row r="18" spans="2:22" ht="12.75">
      <c r="B18" s="27"/>
      <c r="C18" s="22"/>
      <c r="D18" s="10"/>
      <c r="E18" s="782"/>
      <c r="F18" s="14"/>
      <c r="G18" s="10"/>
      <c r="H18" s="40"/>
      <c r="I18" s="6"/>
      <c r="J18" s="6"/>
      <c r="K18" s="6"/>
      <c r="L18" s="6"/>
      <c r="M18" s="6"/>
      <c r="N18" s="6"/>
      <c r="O18" s="6"/>
      <c r="P18" s="784"/>
      <c r="Q18" s="785"/>
      <c r="R18" s="27"/>
      <c r="S18" s="829"/>
      <c r="T18" s="10"/>
      <c r="U18" s="6"/>
      <c r="V18" s="6"/>
    </row>
    <row r="19" spans="2:22" ht="12.75">
      <c r="B19" s="27"/>
      <c r="C19" s="29" t="s">
        <v>1120</v>
      </c>
      <c r="D19" s="10"/>
      <c r="E19" s="782"/>
      <c r="F19" s="14"/>
      <c r="G19" s="10"/>
      <c r="H19" s="40" t="s">
        <v>1121</v>
      </c>
      <c r="I19" s="6"/>
      <c r="J19" s="6"/>
      <c r="K19" s="6"/>
      <c r="L19" s="6"/>
      <c r="M19" s="6"/>
      <c r="N19" s="6"/>
      <c r="O19" s="6"/>
      <c r="P19" s="784"/>
      <c r="Q19" s="785"/>
      <c r="R19" s="27"/>
      <c r="S19" s="829"/>
      <c r="T19" s="10"/>
      <c r="U19" s="6"/>
      <c r="V19" s="6"/>
    </row>
    <row r="20" spans="2:22" ht="12.75">
      <c r="B20" s="28"/>
      <c r="C20" s="5"/>
      <c r="D20" s="7"/>
      <c r="E20" s="786"/>
      <c r="F20" s="69"/>
      <c r="G20" s="7"/>
      <c r="H20" s="28"/>
      <c r="I20" s="17"/>
      <c r="J20" s="17"/>
      <c r="K20" s="17"/>
      <c r="L20" s="17"/>
      <c r="M20" s="17"/>
      <c r="N20" s="17"/>
      <c r="O20" s="17"/>
      <c r="P20" s="787"/>
      <c r="Q20" s="788"/>
      <c r="R20" s="28"/>
      <c r="S20" s="830"/>
      <c r="T20" s="7"/>
      <c r="U20" s="6"/>
      <c r="V20" s="6"/>
    </row>
    <row r="21" spans="2:22" ht="12.75">
      <c r="B21" s="564"/>
      <c r="C21" s="16"/>
      <c r="D21" s="3"/>
      <c r="E21" s="779"/>
      <c r="F21" s="780"/>
      <c r="G21" s="3"/>
      <c r="H21" s="564"/>
      <c r="I21" s="19"/>
      <c r="J21" s="19"/>
      <c r="K21" s="19"/>
      <c r="L21" s="19"/>
      <c r="M21" s="19"/>
      <c r="N21" s="19"/>
      <c r="O21" s="19"/>
      <c r="P21" s="775"/>
      <c r="Q21" s="776"/>
      <c r="R21" s="564"/>
      <c r="S21" s="831"/>
      <c r="T21" s="3"/>
      <c r="U21" s="6"/>
      <c r="V21" s="6"/>
    </row>
    <row r="22" spans="2:22" ht="12.75">
      <c r="B22" s="27"/>
      <c r="C22" s="29" t="s">
        <v>1122</v>
      </c>
      <c r="D22" s="10"/>
      <c r="E22" s="782"/>
      <c r="F22" s="14"/>
      <c r="G22" s="10"/>
      <c r="H22" s="40" t="s">
        <v>1116</v>
      </c>
      <c r="I22" s="6"/>
      <c r="J22" s="6"/>
      <c r="K22" s="6"/>
      <c r="L22" s="6"/>
      <c r="M22" s="6"/>
      <c r="N22" s="6"/>
      <c r="O22" s="6"/>
      <c r="P22" s="784"/>
      <c r="Q22" s="785"/>
      <c r="R22" s="27"/>
      <c r="S22" s="829"/>
      <c r="T22" s="10"/>
      <c r="U22" s="6"/>
      <c r="V22" s="6"/>
    </row>
    <row r="23" spans="2:22" ht="12.75">
      <c r="B23" s="27"/>
      <c r="C23" s="22"/>
      <c r="D23" s="10"/>
      <c r="E23" s="782"/>
      <c r="F23" s="14"/>
      <c r="G23" s="10"/>
      <c r="H23" s="40"/>
      <c r="I23" s="6"/>
      <c r="J23" s="6"/>
      <c r="K23" s="6"/>
      <c r="L23" s="6"/>
      <c r="M23" s="6"/>
      <c r="N23" s="6"/>
      <c r="O23" s="6"/>
      <c r="P23" s="784"/>
      <c r="Q23" s="785"/>
      <c r="R23" s="27"/>
      <c r="S23" s="829"/>
      <c r="T23" s="10"/>
      <c r="U23" s="6"/>
      <c r="V23" s="6"/>
    </row>
    <row r="24" spans="2:22" ht="12.75">
      <c r="B24" s="27"/>
      <c r="C24" s="29" t="s">
        <v>1123</v>
      </c>
      <c r="D24" s="10"/>
      <c r="E24" s="782"/>
      <c r="F24" s="29" t="s">
        <v>1124</v>
      </c>
      <c r="G24" s="10"/>
      <c r="H24" s="40" t="s">
        <v>1119</v>
      </c>
      <c r="I24" s="6"/>
      <c r="J24" s="6"/>
      <c r="K24" s="6"/>
      <c r="L24" s="6"/>
      <c r="M24" s="6"/>
      <c r="N24" s="6"/>
      <c r="O24" s="6"/>
      <c r="P24" s="1241">
        <v>20</v>
      </c>
      <c r="Q24" s="1242"/>
      <c r="R24" s="1238">
        <v>18.7</v>
      </c>
      <c r="S24" s="1239"/>
      <c r="T24" s="1240"/>
      <c r="U24" s="6"/>
      <c r="V24" s="6"/>
    </row>
    <row r="25" spans="2:22" ht="12.75">
      <c r="B25" s="27"/>
      <c r="C25" s="22"/>
      <c r="D25" s="10"/>
      <c r="E25" s="782"/>
      <c r="F25" s="14"/>
      <c r="G25" s="10"/>
      <c r="H25" s="40"/>
      <c r="I25" s="6"/>
      <c r="J25" s="6"/>
      <c r="K25" s="6"/>
      <c r="L25" s="6"/>
      <c r="M25" s="6"/>
      <c r="N25" s="6"/>
      <c r="O25" s="6"/>
      <c r="P25" s="784"/>
      <c r="Q25" s="785"/>
      <c r="R25" s="27"/>
      <c r="S25" s="829"/>
      <c r="T25" s="10"/>
      <c r="U25" s="6"/>
      <c r="V25" s="6"/>
    </row>
    <row r="26" spans="2:22" ht="12.75">
      <c r="B26" s="27"/>
      <c r="C26" s="29" t="s">
        <v>1125</v>
      </c>
      <c r="D26" s="10"/>
      <c r="E26" s="782"/>
      <c r="F26" s="14"/>
      <c r="G26" s="10"/>
      <c r="H26" s="40" t="s">
        <v>1121</v>
      </c>
      <c r="I26" s="6"/>
      <c r="J26" s="6"/>
      <c r="K26" s="6"/>
      <c r="L26" s="6"/>
      <c r="M26" s="6"/>
      <c r="N26" s="6"/>
      <c r="O26" s="6"/>
      <c r="P26" s="784"/>
      <c r="Q26" s="785"/>
      <c r="R26" s="27"/>
      <c r="S26" s="829"/>
      <c r="T26" s="10"/>
      <c r="U26" s="6"/>
      <c r="V26" s="6"/>
    </row>
    <row r="27" spans="2:22" ht="12.75">
      <c r="B27" s="28"/>
      <c r="C27" s="4"/>
      <c r="D27" s="7"/>
      <c r="E27" s="786"/>
      <c r="F27" s="69"/>
      <c r="G27" s="7"/>
      <c r="H27" s="49"/>
      <c r="I27" s="17"/>
      <c r="J27" s="17"/>
      <c r="K27" s="17"/>
      <c r="L27" s="17"/>
      <c r="M27" s="17"/>
      <c r="N27" s="17"/>
      <c r="O27" s="17"/>
      <c r="P27" s="787"/>
      <c r="Q27" s="788"/>
      <c r="R27" s="28"/>
      <c r="S27" s="830"/>
      <c r="T27" s="7"/>
      <c r="U27" s="6"/>
      <c r="V27" s="6"/>
    </row>
    <row r="28" spans="2:22" ht="12.75">
      <c r="B28" s="564"/>
      <c r="C28" s="30"/>
      <c r="D28" s="3"/>
      <c r="E28" s="779"/>
      <c r="F28" s="780"/>
      <c r="G28" s="3"/>
      <c r="H28" s="39"/>
      <c r="I28" s="19"/>
      <c r="J28" s="19"/>
      <c r="K28" s="19"/>
      <c r="L28" s="19"/>
      <c r="M28" s="19"/>
      <c r="N28" s="19"/>
      <c r="O28" s="19"/>
      <c r="P28" s="775"/>
      <c r="Q28" s="776"/>
      <c r="R28" s="564"/>
      <c r="S28" s="831"/>
      <c r="T28" s="3"/>
      <c r="U28" s="6"/>
      <c r="V28" s="6"/>
    </row>
    <row r="29" spans="2:22" ht="12.75">
      <c r="B29" s="27"/>
      <c r="C29" s="29" t="s">
        <v>1126</v>
      </c>
      <c r="D29" s="10"/>
      <c r="E29" s="782"/>
      <c r="F29" s="14"/>
      <c r="G29" s="10"/>
      <c r="H29" s="40" t="s">
        <v>1116</v>
      </c>
      <c r="I29" s="6"/>
      <c r="J29" s="6"/>
      <c r="K29" s="6"/>
      <c r="L29" s="6"/>
      <c r="M29" s="6"/>
      <c r="N29" s="6"/>
      <c r="O29" s="6"/>
      <c r="P29" s="784"/>
      <c r="Q29" s="785"/>
      <c r="R29" s="27"/>
      <c r="S29" s="829"/>
      <c r="T29" s="10"/>
      <c r="U29" s="6"/>
      <c r="V29" s="6"/>
    </row>
    <row r="30" spans="2:22" ht="12.75">
      <c r="B30" s="27"/>
      <c r="C30" s="29"/>
      <c r="D30" s="10"/>
      <c r="E30" s="782"/>
      <c r="F30" s="29" t="s">
        <v>1127</v>
      </c>
      <c r="G30" s="10"/>
      <c r="H30" s="40"/>
      <c r="I30" s="6"/>
      <c r="J30" s="6"/>
      <c r="K30" s="6"/>
      <c r="L30" s="6"/>
      <c r="M30" s="6"/>
      <c r="N30" s="6"/>
      <c r="O30" s="6"/>
      <c r="P30" s="1241">
        <v>25</v>
      </c>
      <c r="Q30" s="1242"/>
      <c r="R30" s="1238">
        <v>25.3</v>
      </c>
      <c r="S30" s="1239"/>
      <c r="T30" s="1240"/>
      <c r="U30" s="6"/>
      <c r="V30" s="6"/>
    </row>
    <row r="31" spans="2:22" ht="12.75">
      <c r="B31" s="27"/>
      <c r="C31" s="29" t="s">
        <v>1128</v>
      </c>
      <c r="D31" s="10"/>
      <c r="E31" s="782"/>
      <c r="F31" s="14"/>
      <c r="G31" s="10"/>
      <c r="H31" s="40" t="s">
        <v>1119</v>
      </c>
      <c r="I31" s="6"/>
      <c r="J31" s="6"/>
      <c r="K31" s="6"/>
      <c r="L31" s="6"/>
      <c r="M31" s="6"/>
      <c r="N31" s="6"/>
      <c r="O31" s="6"/>
      <c r="P31" s="784"/>
      <c r="Q31" s="785"/>
      <c r="R31" s="27"/>
      <c r="S31" s="829"/>
      <c r="T31" s="10"/>
      <c r="U31" s="6"/>
      <c r="V31" s="6"/>
    </row>
    <row r="32" spans="2:22" ht="12.75">
      <c r="B32" s="28"/>
      <c r="C32" s="5"/>
      <c r="D32" s="7"/>
      <c r="E32" s="786"/>
      <c r="F32" s="69"/>
      <c r="G32" s="7"/>
      <c r="H32" s="27"/>
      <c r="I32" s="6"/>
      <c r="J32" s="6"/>
      <c r="K32" s="6"/>
      <c r="L32" s="6"/>
      <c r="M32" s="6"/>
      <c r="N32" s="6"/>
      <c r="O32" s="6"/>
      <c r="P32" s="784"/>
      <c r="Q32" s="785"/>
      <c r="R32" s="28"/>
      <c r="S32" s="830"/>
      <c r="T32" s="7"/>
      <c r="U32" s="6"/>
      <c r="V32" s="6"/>
    </row>
    <row r="33" spans="2:22" ht="12.75">
      <c r="B33" s="564"/>
      <c r="C33" s="19"/>
      <c r="D33" s="3"/>
      <c r="E33" s="779"/>
      <c r="F33" s="780"/>
      <c r="G33" s="19"/>
      <c r="H33" s="564"/>
      <c r="I33" s="19"/>
      <c r="J33" s="19"/>
      <c r="K33" s="19"/>
      <c r="L33" s="19"/>
      <c r="M33" s="19"/>
      <c r="N33" s="19"/>
      <c r="O33" s="19"/>
      <c r="P33" s="763"/>
      <c r="Q33" s="776"/>
      <c r="R33" s="19"/>
      <c r="S33" s="831"/>
      <c r="T33" s="3"/>
      <c r="U33" s="6"/>
      <c r="V33" s="6"/>
    </row>
    <row r="34" spans="2:22" ht="12.75">
      <c r="B34" s="27"/>
      <c r="C34" s="29" t="s">
        <v>1129</v>
      </c>
      <c r="D34" s="10"/>
      <c r="E34" s="782"/>
      <c r="F34" s="29" t="s">
        <v>1130</v>
      </c>
      <c r="G34" s="6"/>
      <c r="H34" s="40" t="s">
        <v>1131</v>
      </c>
      <c r="I34" s="6"/>
      <c r="J34" s="6"/>
      <c r="K34" s="6"/>
      <c r="L34" s="6"/>
      <c r="M34" s="6"/>
      <c r="N34" s="6"/>
      <c r="O34" s="6"/>
      <c r="P34" s="790"/>
      <c r="Q34" s="785"/>
      <c r="R34" s="1238">
        <v>14.9</v>
      </c>
      <c r="S34" s="1239"/>
      <c r="T34" s="1240"/>
      <c r="U34" s="6"/>
      <c r="V34" s="6"/>
    </row>
    <row r="35" spans="2:22" ht="12.75">
      <c r="B35" s="28"/>
      <c r="C35" s="17"/>
      <c r="D35" s="7"/>
      <c r="E35" s="786"/>
      <c r="F35" s="69"/>
      <c r="G35" s="17"/>
      <c r="H35" s="28"/>
      <c r="I35" s="17"/>
      <c r="J35" s="17"/>
      <c r="K35" s="17"/>
      <c r="L35" s="17"/>
      <c r="M35" s="17"/>
      <c r="N35" s="17"/>
      <c r="O35" s="17"/>
      <c r="P35" s="777"/>
      <c r="Q35" s="788"/>
      <c r="R35" s="17"/>
      <c r="S35" s="830"/>
      <c r="T35" s="7"/>
      <c r="U35" s="6"/>
      <c r="V35" s="6"/>
    </row>
    <row r="36" spans="2:22" ht="12.75">
      <c r="B36" s="564"/>
      <c r="C36" s="16"/>
      <c r="D36" s="3"/>
      <c r="E36" s="779"/>
      <c r="F36" s="780"/>
      <c r="G36" s="3"/>
      <c r="H36" s="27"/>
      <c r="I36" s="6"/>
      <c r="J36" s="6"/>
      <c r="K36" s="6"/>
      <c r="L36" s="6"/>
      <c r="M36" s="6"/>
      <c r="N36" s="6"/>
      <c r="O36" s="6"/>
      <c r="P36" s="784"/>
      <c r="Q36" s="785"/>
      <c r="R36" s="564"/>
      <c r="S36" s="831"/>
      <c r="T36" s="3"/>
      <c r="U36" s="6"/>
      <c r="V36" s="6"/>
    </row>
    <row r="37" spans="2:22" ht="12.75">
      <c r="B37" s="27"/>
      <c r="C37" s="29" t="s">
        <v>1017</v>
      </c>
      <c r="D37" s="10"/>
      <c r="E37" s="782"/>
      <c r="F37" s="14"/>
      <c r="G37" s="10"/>
      <c r="H37" s="40" t="s">
        <v>1132</v>
      </c>
      <c r="I37" s="6"/>
      <c r="J37" s="6"/>
      <c r="K37" s="6"/>
      <c r="L37" s="6"/>
      <c r="M37" s="6"/>
      <c r="N37" s="6"/>
      <c r="O37" s="6"/>
      <c r="P37" s="784"/>
      <c r="Q37" s="785"/>
      <c r="R37" s="27"/>
      <c r="S37" s="829"/>
      <c r="T37" s="10"/>
      <c r="U37" s="6"/>
      <c r="V37" s="6"/>
    </row>
    <row r="38" spans="2:22" ht="12.75">
      <c r="B38" s="27"/>
      <c r="C38" s="22"/>
      <c r="D38" s="10"/>
      <c r="E38" s="782"/>
      <c r="F38" s="494" t="s">
        <v>1133</v>
      </c>
      <c r="G38" s="10"/>
      <c r="H38" s="40"/>
      <c r="I38" s="6"/>
      <c r="J38" s="6"/>
      <c r="K38" s="6"/>
      <c r="L38" s="6"/>
      <c r="M38" s="6"/>
      <c r="N38" s="6"/>
      <c r="O38" s="6"/>
      <c r="P38" s="1241">
        <v>15</v>
      </c>
      <c r="Q38" s="1242"/>
      <c r="R38" s="1238">
        <v>6.48</v>
      </c>
      <c r="S38" s="1239"/>
      <c r="T38" s="1240"/>
      <c r="U38" s="6"/>
      <c r="V38" s="6"/>
    </row>
    <row r="39" spans="2:22" ht="12.75">
      <c r="B39" s="27"/>
      <c r="C39" s="29" t="s">
        <v>1018</v>
      </c>
      <c r="D39" s="10"/>
      <c r="E39" s="782"/>
      <c r="F39" s="29"/>
      <c r="G39" s="10"/>
      <c r="H39" s="40" t="s">
        <v>1134</v>
      </c>
      <c r="I39" s="6"/>
      <c r="J39" s="6"/>
      <c r="K39" s="6"/>
      <c r="L39" s="6"/>
      <c r="M39" s="6"/>
      <c r="N39" s="6"/>
      <c r="O39" s="6"/>
      <c r="P39" s="784"/>
      <c r="Q39" s="785"/>
      <c r="R39" s="27"/>
      <c r="S39" s="521"/>
      <c r="T39" s="10"/>
      <c r="U39" s="6"/>
      <c r="V39" s="6"/>
    </row>
    <row r="40" spans="2:22" ht="12.75">
      <c r="B40" s="28"/>
      <c r="C40" s="17"/>
      <c r="D40" s="7"/>
      <c r="E40" s="786"/>
      <c r="F40" s="69"/>
      <c r="G40" s="7"/>
      <c r="H40" s="28"/>
      <c r="I40" s="17"/>
      <c r="J40" s="17"/>
      <c r="K40" s="17"/>
      <c r="L40" s="17"/>
      <c r="M40" s="17"/>
      <c r="N40" s="17"/>
      <c r="O40" s="17"/>
      <c r="P40" s="787"/>
      <c r="Q40" s="788"/>
      <c r="R40" s="28"/>
      <c r="S40" s="830"/>
      <c r="T40" s="7"/>
      <c r="U40" s="6"/>
      <c r="V40" s="6"/>
    </row>
    <row r="41" spans="2:22" ht="12.75">
      <c r="B41" s="27"/>
      <c r="C41" s="22"/>
      <c r="D41" s="10"/>
      <c r="E41" s="782"/>
      <c r="F41" s="14"/>
      <c r="G41" s="10"/>
      <c r="H41" s="564"/>
      <c r="I41" s="19"/>
      <c r="J41" s="19"/>
      <c r="K41" s="19"/>
      <c r="L41" s="19"/>
      <c r="M41" s="19"/>
      <c r="N41" s="19"/>
      <c r="O41" s="19"/>
      <c r="P41" s="775"/>
      <c r="Q41" s="776"/>
      <c r="R41" s="27"/>
      <c r="S41" s="829"/>
      <c r="T41" s="10"/>
      <c r="U41" s="6"/>
      <c r="V41" s="6"/>
    </row>
    <row r="42" spans="2:22" ht="12.75">
      <c r="B42" s="27"/>
      <c r="C42" s="29" t="s">
        <v>1135</v>
      </c>
      <c r="D42" s="10"/>
      <c r="E42" s="782"/>
      <c r="F42" s="14"/>
      <c r="G42" s="10"/>
      <c r="H42" s="40" t="s">
        <v>1132</v>
      </c>
      <c r="I42" s="6"/>
      <c r="J42" s="6"/>
      <c r="K42" s="6"/>
      <c r="L42" s="6"/>
      <c r="M42" s="6"/>
      <c r="N42" s="6"/>
      <c r="O42" s="6"/>
      <c r="P42" s="784"/>
      <c r="Q42" s="785"/>
      <c r="R42" s="27"/>
      <c r="S42" s="829"/>
      <c r="T42" s="10"/>
      <c r="U42" s="6"/>
      <c r="V42" s="6"/>
    </row>
    <row r="43" spans="2:22" ht="12.75">
      <c r="B43" s="27"/>
      <c r="C43" s="22"/>
      <c r="D43" s="10"/>
      <c r="E43" s="782"/>
      <c r="F43" s="494" t="s">
        <v>1136</v>
      </c>
      <c r="G43" s="10"/>
      <c r="H43" s="40"/>
      <c r="I43" s="6"/>
      <c r="J43" s="6"/>
      <c r="K43" s="6"/>
      <c r="L43" s="6"/>
      <c r="M43" s="6"/>
      <c r="N43" s="6"/>
      <c r="O43" s="6"/>
      <c r="P43" s="1241">
        <v>20</v>
      </c>
      <c r="Q43" s="1242"/>
      <c r="R43" s="1238">
        <v>8.8</v>
      </c>
      <c r="S43" s="1239"/>
      <c r="T43" s="1240"/>
      <c r="U43" s="6"/>
      <c r="V43" s="6"/>
    </row>
    <row r="44" spans="2:22" ht="12.75">
      <c r="B44" s="27"/>
      <c r="C44" s="29" t="s">
        <v>1137</v>
      </c>
      <c r="D44" s="10"/>
      <c r="E44" s="782"/>
      <c r="F44" s="29"/>
      <c r="G44" s="10"/>
      <c r="H44" s="40" t="s">
        <v>1134</v>
      </c>
      <c r="I44" s="6"/>
      <c r="J44" s="6"/>
      <c r="K44" s="6"/>
      <c r="L44" s="6"/>
      <c r="M44" s="6"/>
      <c r="N44" s="6"/>
      <c r="O44" s="6"/>
      <c r="P44" s="27"/>
      <c r="Q44" s="10"/>
      <c r="R44" s="27"/>
      <c r="S44" s="516"/>
      <c r="T44" s="10"/>
      <c r="U44" s="6"/>
      <c r="V44" s="6"/>
    </row>
    <row r="45" spans="2:22" ht="12.75">
      <c r="B45" s="28"/>
      <c r="C45" s="17"/>
      <c r="D45" s="7"/>
      <c r="E45" s="786"/>
      <c r="F45" s="69"/>
      <c r="G45" s="7"/>
      <c r="H45" s="28"/>
      <c r="I45" s="17"/>
      <c r="J45" s="17"/>
      <c r="K45" s="17"/>
      <c r="L45" s="17"/>
      <c r="M45" s="17"/>
      <c r="N45" s="17"/>
      <c r="O45" s="17"/>
      <c r="P45" s="28"/>
      <c r="Q45" s="7"/>
      <c r="R45" s="28"/>
      <c r="S45" s="789"/>
      <c r="T45" s="7"/>
      <c r="U45" s="6"/>
      <c r="V45" s="6"/>
    </row>
    <row r="46" spans="1:21" ht="12.75">
      <c r="A46" s="6"/>
      <c r="B46" s="6"/>
      <c r="C46" s="6"/>
      <c r="D46" s="67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2.75">
      <c r="A47" s="6"/>
      <c r="B47" s="6"/>
      <c r="C47" s="6"/>
      <c r="D47" s="67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.75">
      <c r="A48" s="6"/>
      <c r="B48" s="6"/>
      <c r="C48" s="6"/>
      <c r="D48" s="67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5">
      <c r="A49" s="6"/>
      <c r="B49" s="6"/>
      <c r="C49" s="6"/>
      <c r="D49" s="6"/>
      <c r="E49" s="54"/>
      <c r="F49" s="6"/>
      <c r="G49" s="6"/>
      <c r="H49" s="6"/>
      <c r="I49" s="6"/>
      <c r="J49" s="6"/>
      <c r="K49" s="54" t="s">
        <v>1019</v>
      </c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5">
      <c r="A50" s="6"/>
      <c r="B50" s="6"/>
      <c r="C50" s="6"/>
      <c r="D50" s="6"/>
      <c r="E50" s="54"/>
      <c r="F50" s="6"/>
      <c r="G50" s="6"/>
      <c r="H50" s="6"/>
      <c r="I50" s="6"/>
      <c r="J50" s="6"/>
      <c r="K50" s="54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5" customHeight="1">
      <c r="A51" s="6"/>
      <c r="B51" s="1070" t="s">
        <v>1269</v>
      </c>
      <c r="C51" s="1071"/>
      <c r="D51" s="1072"/>
      <c r="E51" s="1153" t="s">
        <v>1270</v>
      </c>
      <c r="F51" s="1232"/>
      <c r="G51" s="1232"/>
      <c r="H51" s="1232"/>
      <c r="I51" s="1232"/>
      <c r="J51" s="1232"/>
      <c r="K51" s="1232"/>
      <c r="L51" s="1232"/>
      <c r="M51" s="1232"/>
      <c r="N51" s="1232"/>
      <c r="O51" s="1154"/>
      <c r="P51" s="1236" t="s">
        <v>1264</v>
      </c>
      <c r="Q51" s="1237"/>
      <c r="R51" s="564"/>
      <c r="S51" s="763" t="s">
        <v>1907</v>
      </c>
      <c r="T51" s="3"/>
      <c r="U51" s="6"/>
    </row>
    <row r="52" spans="1:21" ht="15" customHeight="1">
      <c r="A52" s="6"/>
      <c r="B52" s="1073"/>
      <c r="C52" s="1074"/>
      <c r="D52" s="1075"/>
      <c r="E52" s="1233"/>
      <c r="F52" s="1234"/>
      <c r="G52" s="1234"/>
      <c r="H52" s="1234"/>
      <c r="I52" s="1234"/>
      <c r="J52" s="1234"/>
      <c r="K52" s="1234"/>
      <c r="L52" s="1234"/>
      <c r="M52" s="1234"/>
      <c r="N52" s="1234"/>
      <c r="O52" s="1235"/>
      <c r="P52" s="1169" t="s">
        <v>1265</v>
      </c>
      <c r="Q52" s="1170"/>
      <c r="R52" s="28"/>
      <c r="S52" s="765" t="s">
        <v>897</v>
      </c>
      <c r="T52" s="7"/>
      <c r="U52" s="6"/>
    </row>
    <row r="53" spans="1:21" ht="12.75">
      <c r="A53" s="6"/>
      <c r="B53" s="48"/>
      <c r="C53" s="30" t="s">
        <v>1196</v>
      </c>
      <c r="D53" s="3"/>
      <c r="E53" s="39" t="s">
        <v>1020</v>
      </c>
      <c r="F53" s="19"/>
      <c r="G53" s="19"/>
      <c r="H53" s="50"/>
      <c r="I53" s="19"/>
      <c r="J53" s="19"/>
      <c r="K53" s="19"/>
      <c r="L53" s="19"/>
      <c r="M53" s="19"/>
      <c r="N53" s="19"/>
      <c r="O53" s="3"/>
      <c r="P53" s="564"/>
      <c r="Q53" s="3"/>
      <c r="R53" s="775"/>
      <c r="S53" s="763">
        <v>6.26</v>
      </c>
      <c r="T53" s="776"/>
      <c r="U53" s="6"/>
    </row>
    <row r="54" spans="1:26" ht="12.75">
      <c r="A54" s="6"/>
      <c r="B54" s="56"/>
      <c r="C54" s="4"/>
      <c r="D54" s="7"/>
      <c r="E54" s="40"/>
      <c r="F54" s="6"/>
      <c r="G54" s="6"/>
      <c r="H54" s="51"/>
      <c r="I54" s="6"/>
      <c r="J54" s="6"/>
      <c r="K54" s="6"/>
      <c r="L54" s="6"/>
      <c r="M54" s="6"/>
      <c r="N54" s="6"/>
      <c r="O54" s="10"/>
      <c r="P54" s="27"/>
      <c r="Q54" s="10"/>
      <c r="R54" s="784"/>
      <c r="S54" s="790"/>
      <c r="T54" s="785"/>
      <c r="U54" s="6"/>
      <c r="Z54" s="1"/>
    </row>
    <row r="55" spans="1:26" ht="12.75">
      <c r="A55" s="6"/>
      <c r="B55" s="48"/>
      <c r="C55" s="30" t="s">
        <v>1197</v>
      </c>
      <c r="D55" s="3"/>
      <c r="E55" s="39" t="s">
        <v>1198</v>
      </c>
      <c r="F55" s="19"/>
      <c r="G55" s="19"/>
      <c r="H55" s="50"/>
      <c r="I55" s="19"/>
      <c r="J55" s="19"/>
      <c r="K55" s="19"/>
      <c r="L55" s="19"/>
      <c r="M55" s="19"/>
      <c r="N55" s="19"/>
      <c r="O55" s="3"/>
      <c r="P55" s="27"/>
      <c r="Q55" s="10"/>
      <c r="R55" s="775"/>
      <c r="S55" s="763">
        <v>4.77</v>
      </c>
      <c r="T55" s="776"/>
      <c r="U55" s="6"/>
      <c r="Z55" s="1"/>
    </row>
    <row r="56" spans="1:26" ht="12.75">
      <c r="A56" s="6"/>
      <c r="B56" s="56"/>
      <c r="C56" s="4"/>
      <c r="D56" s="7"/>
      <c r="E56" s="49"/>
      <c r="F56" s="17"/>
      <c r="G56" s="17"/>
      <c r="H56" s="58"/>
      <c r="I56" s="17"/>
      <c r="J56" s="17"/>
      <c r="K56" s="17"/>
      <c r="L56" s="17"/>
      <c r="M56" s="17"/>
      <c r="N56" s="17"/>
      <c r="O56" s="7"/>
      <c r="P56" s="1241">
        <v>15</v>
      </c>
      <c r="Q56" s="1242"/>
      <c r="R56" s="787"/>
      <c r="S56" s="777"/>
      <c r="T56" s="788"/>
      <c r="U56" s="6"/>
      <c r="Z56" s="1"/>
    </row>
    <row r="57" spans="1:26" ht="12.75">
      <c r="A57" s="6"/>
      <c r="B57" s="48"/>
      <c r="C57" s="30" t="s">
        <v>1199</v>
      </c>
      <c r="D57" s="3"/>
      <c r="E57" s="40" t="s">
        <v>1021</v>
      </c>
      <c r="F57" s="6"/>
      <c r="G57" s="6"/>
      <c r="H57" s="51"/>
      <c r="I57" s="6"/>
      <c r="J57" s="6"/>
      <c r="K57" s="6"/>
      <c r="L57" s="6"/>
      <c r="M57" s="6"/>
      <c r="N57" s="6"/>
      <c r="O57" s="10"/>
      <c r="P57" s="27"/>
      <c r="Q57" s="10"/>
      <c r="R57" s="784"/>
      <c r="S57" s="790">
        <v>5.55</v>
      </c>
      <c r="T57" s="785"/>
      <c r="U57" s="6"/>
      <c r="Z57" s="1"/>
    </row>
    <row r="58" spans="1:21" ht="12.75">
      <c r="A58" s="6"/>
      <c r="B58" s="56"/>
      <c r="C58" s="4"/>
      <c r="D58" s="7"/>
      <c r="E58" s="40"/>
      <c r="F58" s="6"/>
      <c r="G58" s="6"/>
      <c r="H58" s="51"/>
      <c r="I58" s="6"/>
      <c r="J58" s="6"/>
      <c r="K58" s="6"/>
      <c r="L58" s="6"/>
      <c r="M58" s="6"/>
      <c r="N58" s="6"/>
      <c r="O58" s="10"/>
      <c r="P58" s="27"/>
      <c r="Q58" s="10"/>
      <c r="R58" s="784"/>
      <c r="S58" s="790"/>
      <c r="T58" s="785"/>
      <c r="U58" s="6"/>
    </row>
    <row r="59" spans="1:21" ht="12.75">
      <c r="A59" s="6"/>
      <c r="B59" s="48"/>
      <c r="C59" s="30" t="s">
        <v>1200</v>
      </c>
      <c r="D59" s="3"/>
      <c r="E59" s="39" t="s">
        <v>1262</v>
      </c>
      <c r="F59" s="19"/>
      <c r="G59" s="19"/>
      <c r="H59" s="50"/>
      <c r="I59" s="19"/>
      <c r="J59" s="19"/>
      <c r="K59" s="19"/>
      <c r="L59" s="19"/>
      <c r="M59" s="19"/>
      <c r="N59" s="19"/>
      <c r="O59" s="3"/>
      <c r="P59" s="27"/>
      <c r="Q59" s="10"/>
      <c r="R59" s="775"/>
      <c r="S59" s="763">
        <v>4.55</v>
      </c>
      <c r="T59" s="776"/>
      <c r="U59" s="6"/>
    </row>
    <row r="60" spans="1:21" ht="12.75">
      <c r="A60" s="6"/>
      <c r="B60" s="28"/>
      <c r="C60" s="17"/>
      <c r="D60" s="764"/>
      <c r="E60" s="28"/>
      <c r="F60" s="17"/>
      <c r="G60" s="17"/>
      <c r="H60" s="17"/>
      <c r="I60" s="17"/>
      <c r="J60" s="17"/>
      <c r="K60" s="17"/>
      <c r="L60" s="17"/>
      <c r="M60" s="17"/>
      <c r="N60" s="17"/>
      <c r="O60" s="7"/>
      <c r="P60" s="28"/>
      <c r="Q60" s="7"/>
      <c r="R60" s="787"/>
      <c r="S60" s="777"/>
      <c r="T60" s="788"/>
      <c r="U60" s="6"/>
    </row>
    <row r="61" spans="1:21" ht="12.75">
      <c r="A61" s="6"/>
      <c r="B61" s="6"/>
      <c r="C61" s="6"/>
      <c r="D61" s="67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2:20" s="43" customFormat="1" ht="13.5" thickBot="1">
      <c r="B62" s="1200" t="s">
        <v>1579</v>
      </c>
      <c r="C62" s="1200"/>
      <c r="D62" s="1200"/>
      <c r="E62" s="1200"/>
      <c r="F62" s="1200"/>
      <c r="G62" s="1200"/>
      <c r="H62" s="1200"/>
      <c r="I62" s="1200"/>
      <c r="J62" s="1200"/>
      <c r="K62" s="1200"/>
      <c r="L62" s="1200"/>
      <c r="M62" s="1200"/>
      <c r="N62" s="1200"/>
      <c r="O62" s="1200"/>
      <c r="P62" s="1200"/>
      <c r="Q62" s="1200"/>
      <c r="R62" s="1200"/>
      <c r="S62" s="1200"/>
      <c r="T62" s="1200"/>
    </row>
    <row r="63" spans="1:21" ht="13.5" thickTop="1">
      <c r="A63" s="43"/>
      <c r="B63" s="1198"/>
      <c r="C63" s="1198"/>
      <c r="D63" s="1198"/>
      <c r="E63" s="1198"/>
      <c r="F63" s="1198"/>
      <c r="G63" s="1198"/>
      <c r="H63" s="1198"/>
      <c r="I63" s="1198"/>
      <c r="J63" s="1198"/>
      <c r="K63" s="1198"/>
      <c r="L63" s="1198"/>
      <c r="M63" s="1198"/>
      <c r="N63" s="1198"/>
      <c r="O63" s="1198"/>
      <c r="P63" s="1198"/>
      <c r="Q63" s="1198"/>
      <c r="R63" s="1198"/>
      <c r="S63" s="1198"/>
      <c r="T63" s="1198"/>
      <c r="U63" s="43"/>
    </row>
    <row r="64" spans="1:21" ht="12.75">
      <c r="A64" s="43"/>
      <c r="B64" s="43"/>
      <c r="C64" s="43"/>
      <c r="D64" s="597"/>
      <c r="E64" s="43"/>
      <c r="F64" s="43"/>
      <c r="G64" s="43"/>
      <c r="H64" s="43"/>
      <c r="I64" s="43"/>
      <c r="J64" s="43"/>
      <c r="K64" s="698"/>
      <c r="L64" s="43"/>
      <c r="M64" s="43"/>
      <c r="N64" s="43"/>
      <c r="O64" s="43"/>
      <c r="P64" s="43"/>
      <c r="Q64" s="43"/>
      <c r="R64" s="43"/>
      <c r="S64" s="43"/>
      <c r="T64" s="43"/>
      <c r="U64" s="43"/>
    </row>
    <row r="65" spans="1:21" ht="12.75">
      <c r="A65" s="43"/>
      <c r="B65" s="43"/>
      <c r="C65" s="43"/>
      <c r="D65" s="597"/>
      <c r="E65" s="43"/>
      <c r="F65" s="43"/>
      <c r="G65" s="1202" t="s">
        <v>1051</v>
      </c>
      <c r="H65" s="1202"/>
      <c r="I65" s="1202"/>
      <c r="J65" s="1202"/>
      <c r="K65" s="1202"/>
      <c r="L65" s="1202"/>
      <c r="M65" s="1202"/>
      <c r="N65" s="1202"/>
      <c r="O65" s="43"/>
      <c r="P65" s="43"/>
      <c r="Q65" s="43"/>
      <c r="R65" s="43"/>
      <c r="S65" s="43"/>
      <c r="T65" s="43"/>
      <c r="U65" s="43"/>
    </row>
    <row r="66" spans="1:21" ht="12.75">
      <c r="A66" s="43"/>
      <c r="B66" s="43"/>
      <c r="C66" s="43"/>
      <c r="D66" s="597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</row>
  </sheetData>
  <sheetProtection/>
  <mergeCells count="24">
    <mergeCell ref="B62:T62"/>
    <mergeCell ref="P51:Q51"/>
    <mergeCell ref="P52:Q52"/>
    <mergeCell ref="P17:Q17"/>
    <mergeCell ref="G65:N65"/>
    <mergeCell ref="R38:T38"/>
    <mergeCell ref="R43:T43"/>
    <mergeCell ref="P24:Q24"/>
    <mergeCell ref="P30:Q30"/>
    <mergeCell ref="P38:Q38"/>
    <mergeCell ref="P43:Q43"/>
    <mergeCell ref="E51:O52"/>
    <mergeCell ref="R24:T24"/>
    <mergeCell ref="R30:T30"/>
    <mergeCell ref="B12:D13"/>
    <mergeCell ref="E12:G13"/>
    <mergeCell ref="H12:O13"/>
    <mergeCell ref="P12:Q12"/>
    <mergeCell ref="P13:Q13"/>
    <mergeCell ref="B63:T63"/>
    <mergeCell ref="B51:D52"/>
    <mergeCell ref="R17:T17"/>
    <mergeCell ref="R34:T34"/>
    <mergeCell ref="P56:Q56"/>
  </mergeCells>
  <hyperlinks>
    <hyperlink ref="G65:N65" location="содержание!A1" display="Вернуться к содержанию."/>
  </hyperlink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H3" sqref="H3"/>
    </sheetView>
  </sheetViews>
  <sheetFormatPr defaultColWidth="9.00390625" defaultRowHeight="12.75"/>
  <cols>
    <col min="1" max="1" width="8.625" style="676" customWidth="1"/>
    <col min="2" max="2" width="12.625" style="0" customWidth="1"/>
    <col min="4" max="4" width="6.875" style="0" customWidth="1"/>
    <col min="5" max="5" width="10.00390625" style="0" customWidth="1"/>
    <col min="6" max="6" width="15.25390625" style="0" customWidth="1"/>
    <col min="7" max="7" width="9.00390625" style="0" customWidth="1"/>
    <col min="8" max="8" width="11.25390625" style="0" customWidth="1"/>
    <col min="9" max="9" width="12.875" style="737" customWidth="1"/>
  </cols>
  <sheetData>
    <row r="1" spans="1:9" ht="13.5" thickBot="1">
      <c r="A1" s="791"/>
      <c r="B1" s="531"/>
      <c r="C1" s="531"/>
      <c r="D1" s="531"/>
      <c r="E1" s="531"/>
      <c r="F1" s="531"/>
      <c r="G1" s="531"/>
      <c r="H1" s="531"/>
      <c r="I1" s="721"/>
    </row>
    <row r="2" spans="1:9" ht="13.5" thickTop="1">
      <c r="A2" s="679"/>
      <c r="B2" s="6"/>
      <c r="C2" s="6"/>
      <c r="D2" s="6"/>
      <c r="E2" s="111" t="s">
        <v>1615</v>
      </c>
      <c r="F2" s="57"/>
      <c r="G2" s="57"/>
      <c r="H2" s="64"/>
      <c r="I2" s="722"/>
    </row>
    <row r="3" spans="1:9" ht="12.75">
      <c r="A3" s="679"/>
      <c r="B3" s="6"/>
      <c r="C3" s="6"/>
      <c r="D3" s="6"/>
      <c r="E3" s="111" t="s">
        <v>1588</v>
      </c>
      <c r="F3" s="57"/>
      <c r="G3" s="57"/>
      <c r="H3" s="64"/>
      <c r="I3" s="722"/>
    </row>
    <row r="4" spans="1:9" ht="12.75">
      <c r="A4" s="679"/>
      <c r="B4" s="6"/>
      <c r="C4" s="6"/>
      <c r="D4" s="6"/>
      <c r="E4" s="111" t="s">
        <v>1835</v>
      </c>
      <c r="F4" s="57"/>
      <c r="G4" s="57"/>
      <c r="H4" s="64"/>
      <c r="I4" s="722"/>
    </row>
    <row r="5" spans="1:9" ht="13.5" thickBot="1">
      <c r="A5" s="791"/>
      <c r="B5" s="531"/>
      <c r="C5" s="531"/>
      <c r="D5" s="531"/>
      <c r="E5" s="799" t="s">
        <v>1590</v>
      </c>
      <c r="F5" s="533"/>
      <c r="G5" s="533"/>
      <c r="H5" s="534"/>
      <c r="I5" s="723"/>
    </row>
    <row r="6" spans="1:9" ht="13.5" thickTop="1">
      <c r="A6" s="679"/>
      <c r="B6" s="6"/>
      <c r="C6" s="6"/>
      <c r="D6" s="6"/>
      <c r="E6" s="57"/>
      <c r="F6" s="57"/>
      <c r="G6" s="57"/>
      <c r="H6" s="64"/>
      <c r="I6" s="722"/>
    </row>
    <row r="7" spans="1:9" ht="20.25">
      <c r="A7" s="1243" t="s">
        <v>1022</v>
      </c>
      <c r="B7" s="1243"/>
      <c r="C7" s="1243"/>
      <c r="D7" s="1243"/>
      <c r="E7" s="1243"/>
      <c r="F7" s="1243"/>
      <c r="G7" s="1243"/>
      <c r="H7" s="1243"/>
      <c r="I7" s="1243"/>
    </row>
    <row r="8" spans="4:7" ht="15">
      <c r="D8" s="792" t="s">
        <v>1023</v>
      </c>
      <c r="E8" s="792"/>
      <c r="F8" s="792"/>
      <c r="G8" s="793"/>
    </row>
    <row r="10" spans="1:9" ht="12.75">
      <c r="A10" s="1070" t="s">
        <v>1269</v>
      </c>
      <c r="B10" s="1072"/>
      <c r="C10" s="1070" t="s">
        <v>1270</v>
      </c>
      <c r="D10" s="1071"/>
      <c r="E10" s="1072"/>
      <c r="F10" s="18" t="s">
        <v>1644</v>
      </c>
      <c r="G10" s="1068" t="s">
        <v>1271</v>
      </c>
      <c r="H10" s="1068" t="s">
        <v>1631</v>
      </c>
      <c r="I10" s="496" t="s">
        <v>1576</v>
      </c>
    </row>
    <row r="11" spans="1:9" ht="14.25">
      <c r="A11" s="1073"/>
      <c r="B11" s="1075"/>
      <c r="C11" s="1073"/>
      <c r="D11" s="1074"/>
      <c r="E11" s="1075"/>
      <c r="F11" s="85" t="s">
        <v>1645</v>
      </c>
      <c r="G11" s="1069"/>
      <c r="H11" s="1069"/>
      <c r="I11" s="794" t="s">
        <v>211</v>
      </c>
    </row>
    <row r="12" spans="1:9" ht="12.75">
      <c r="A12" s="1244" t="s">
        <v>1024</v>
      </c>
      <c r="B12" s="1245"/>
      <c r="C12" s="40" t="s">
        <v>1025</v>
      </c>
      <c r="D12" s="6"/>
      <c r="E12" s="10"/>
      <c r="F12" s="20">
        <v>1.5</v>
      </c>
      <c r="G12" s="13">
        <v>15</v>
      </c>
      <c r="H12" s="44"/>
      <c r="I12" s="343">
        <v>148.87</v>
      </c>
    </row>
    <row r="13" spans="1:9" ht="12.75">
      <c r="A13" s="1204" t="s">
        <v>1646</v>
      </c>
      <c r="B13" s="1205"/>
      <c r="C13" s="509" t="s">
        <v>1026</v>
      </c>
      <c r="D13" s="6"/>
      <c r="E13" s="10"/>
      <c r="F13" s="20">
        <v>2.5</v>
      </c>
      <c r="G13" s="13">
        <v>20</v>
      </c>
      <c r="H13" s="87"/>
      <c r="I13" s="343">
        <v>203.25</v>
      </c>
    </row>
    <row r="14" spans="1:9" ht="12.75">
      <c r="A14" s="1183" t="s">
        <v>1027</v>
      </c>
      <c r="B14" s="1184"/>
      <c r="C14" s="27"/>
      <c r="D14" s="6"/>
      <c r="E14" s="10"/>
      <c r="F14" s="20">
        <v>3.5</v>
      </c>
      <c r="G14" s="13">
        <v>25</v>
      </c>
      <c r="H14" s="729" t="s">
        <v>1647</v>
      </c>
      <c r="I14" s="343">
        <v>1005.58</v>
      </c>
    </row>
    <row r="15" spans="1:9" ht="12.75">
      <c r="A15" s="1132" t="s">
        <v>1028</v>
      </c>
      <c r="B15" s="1133"/>
      <c r="C15" s="27"/>
      <c r="D15" s="6"/>
      <c r="E15" s="10"/>
      <c r="F15" s="20">
        <v>6</v>
      </c>
      <c r="G15" s="13">
        <v>32</v>
      </c>
      <c r="H15" s="87"/>
      <c r="I15" s="343">
        <v>1083.93</v>
      </c>
    </row>
    <row r="16" spans="1:9" ht="12.75">
      <c r="A16" s="1132" t="s">
        <v>1029</v>
      </c>
      <c r="B16" s="1133"/>
      <c r="C16" s="27"/>
      <c r="D16" s="6"/>
      <c r="E16" s="10"/>
      <c r="F16" s="20">
        <v>10</v>
      </c>
      <c r="G16" s="13">
        <v>40</v>
      </c>
      <c r="H16" s="45"/>
      <c r="I16" s="343">
        <v>1566.75</v>
      </c>
    </row>
    <row r="17" spans="1:9" ht="12.75" customHeight="1">
      <c r="A17" s="1204" t="s">
        <v>1648</v>
      </c>
      <c r="B17" s="1205"/>
      <c r="C17" s="27"/>
      <c r="D17" s="6"/>
      <c r="E17" s="10"/>
      <c r="F17" s="20">
        <v>50</v>
      </c>
      <c r="G17" s="13">
        <v>50</v>
      </c>
      <c r="H17" s="44"/>
      <c r="I17" s="345">
        <v>2845.78</v>
      </c>
    </row>
    <row r="18" spans="1:9" ht="12.75">
      <c r="A18" s="1204" t="s">
        <v>1649</v>
      </c>
      <c r="B18" s="1205"/>
      <c r="C18" s="27"/>
      <c r="D18" s="6"/>
      <c r="E18" s="10"/>
      <c r="F18" s="20">
        <v>70</v>
      </c>
      <c r="G18" s="13">
        <v>65</v>
      </c>
      <c r="H18" s="87"/>
      <c r="I18" s="345">
        <v>3314.33</v>
      </c>
    </row>
    <row r="19" spans="1:9" ht="12.75">
      <c r="A19" s="1204" t="s">
        <v>1650</v>
      </c>
      <c r="B19" s="1205"/>
      <c r="C19" s="27"/>
      <c r="D19" s="6"/>
      <c r="E19" s="10"/>
      <c r="F19" s="20">
        <v>120</v>
      </c>
      <c r="G19" s="13">
        <v>80</v>
      </c>
      <c r="H19" s="87"/>
      <c r="I19" s="345">
        <v>3948.99</v>
      </c>
    </row>
    <row r="20" spans="1:9" ht="12.75">
      <c r="A20" s="1204" t="s">
        <v>1651</v>
      </c>
      <c r="B20" s="1205"/>
      <c r="C20" s="27"/>
      <c r="D20" s="6"/>
      <c r="E20" s="10"/>
      <c r="F20" s="20">
        <v>230</v>
      </c>
      <c r="G20" s="13">
        <v>100</v>
      </c>
      <c r="H20" s="730" t="s">
        <v>1652</v>
      </c>
      <c r="I20" s="345">
        <v>4170.73</v>
      </c>
    </row>
    <row r="21" spans="1:9" ht="12.75">
      <c r="A21" s="1204" t="s">
        <v>1653</v>
      </c>
      <c r="B21" s="1205"/>
      <c r="C21" s="27"/>
      <c r="D21" s="6"/>
      <c r="E21" s="10"/>
      <c r="F21" s="20">
        <v>250</v>
      </c>
      <c r="G21" s="13">
        <v>125</v>
      </c>
      <c r="H21" s="87"/>
      <c r="I21" s="345">
        <v>5572.46</v>
      </c>
    </row>
    <row r="22" spans="1:9" ht="12.75">
      <c r="A22" s="1204" t="s">
        <v>1654</v>
      </c>
      <c r="B22" s="1205"/>
      <c r="C22" s="27"/>
      <c r="D22" s="6"/>
      <c r="E22" s="10"/>
      <c r="F22" s="20">
        <v>450</v>
      </c>
      <c r="G22" s="13">
        <v>150</v>
      </c>
      <c r="H22" s="87"/>
      <c r="I22" s="345">
        <v>7356.71</v>
      </c>
    </row>
    <row r="23" spans="1:9" ht="12.75">
      <c r="A23" s="1204" t="s">
        <v>1655</v>
      </c>
      <c r="B23" s="1205"/>
      <c r="C23" s="28"/>
      <c r="D23" s="17"/>
      <c r="E23" s="7"/>
      <c r="F23" s="20">
        <v>800</v>
      </c>
      <c r="G23" s="13">
        <v>200</v>
      </c>
      <c r="H23" s="45"/>
      <c r="I23" s="345">
        <v>9866.36</v>
      </c>
    </row>
    <row r="24" spans="1:9" ht="12.75">
      <c r="A24" s="1244" t="s">
        <v>1030</v>
      </c>
      <c r="B24" s="1245"/>
      <c r="C24" s="40" t="s">
        <v>1025</v>
      </c>
      <c r="D24" s="6"/>
      <c r="E24" s="10"/>
      <c r="F24" s="20">
        <v>1.5</v>
      </c>
      <c r="G24" s="13">
        <v>15</v>
      </c>
      <c r="H24" s="44"/>
      <c r="I24" s="343">
        <v>148.87</v>
      </c>
    </row>
    <row r="25" spans="1:9" ht="12.75">
      <c r="A25" s="1204" t="s">
        <v>1656</v>
      </c>
      <c r="B25" s="1205"/>
      <c r="C25" s="509" t="s">
        <v>1031</v>
      </c>
      <c r="D25" s="6"/>
      <c r="E25" s="10"/>
      <c r="F25" s="20">
        <v>2.5</v>
      </c>
      <c r="G25" s="13">
        <v>20</v>
      </c>
      <c r="H25" s="730"/>
      <c r="I25" s="343">
        <v>203.25</v>
      </c>
    </row>
    <row r="26" spans="1:9" ht="12.75">
      <c r="A26" s="1204" t="s">
        <v>1657</v>
      </c>
      <c r="B26" s="1205"/>
      <c r="C26" s="27"/>
      <c r="D26" s="6"/>
      <c r="E26" s="10"/>
      <c r="F26" s="20">
        <v>3.5</v>
      </c>
      <c r="G26" s="13">
        <v>25</v>
      </c>
      <c r="H26" s="730" t="s">
        <v>1647</v>
      </c>
      <c r="I26" s="343">
        <v>1325.1</v>
      </c>
    </row>
    <row r="27" spans="1:9" ht="12.75">
      <c r="A27" s="1204" t="s">
        <v>1658</v>
      </c>
      <c r="B27" s="1205"/>
      <c r="C27" s="27"/>
      <c r="D27" s="6"/>
      <c r="E27" s="10"/>
      <c r="F27" s="20">
        <v>6</v>
      </c>
      <c r="G27" s="13">
        <v>32</v>
      </c>
      <c r="H27" s="87"/>
      <c r="I27" s="345">
        <v>1400.01</v>
      </c>
    </row>
    <row r="28" spans="1:9" ht="12.75">
      <c r="A28" s="1204" t="s">
        <v>1659</v>
      </c>
      <c r="B28" s="1205"/>
      <c r="C28" s="27"/>
      <c r="D28" s="6"/>
      <c r="E28" s="10"/>
      <c r="F28" s="20">
        <v>10</v>
      </c>
      <c r="G28" s="13">
        <v>40</v>
      </c>
      <c r="H28" s="45"/>
      <c r="I28" s="345">
        <v>2020.25</v>
      </c>
    </row>
    <row r="29" spans="1:9" ht="12.75">
      <c r="A29" s="1188" t="s">
        <v>1032</v>
      </c>
      <c r="B29" s="1188"/>
      <c r="C29" s="27"/>
      <c r="D29" s="6"/>
      <c r="E29" s="10"/>
      <c r="F29" s="20">
        <v>1.5</v>
      </c>
      <c r="G29" s="13">
        <v>15</v>
      </c>
      <c r="H29" s="87"/>
      <c r="I29" s="345">
        <v>1292.35</v>
      </c>
    </row>
    <row r="30" spans="1:9" ht="12.75">
      <c r="A30" s="1188" t="s">
        <v>1033</v>
      </c>
      <c r="B30" s="1188"/>
      <c r="C30" s="27"/>
      <c r="D30" s="6"/>
      <c r="E30" s="10"/>
      <c r="F30" s="20">
        <v>2.5</v>
      </c>
      <c r="G30" s="13">
        <v>25</v>
      </c>
      <c r="H30" s="87"/>
      <c r="I30" s="345">
        <v>1292.35</v>
      </c>
    </row>
    <row r="31" spans="1:9" ht="12.75">
      <c r="A31" s="1188" t="s">
        <v>1034</v>
      </c>
      <c r="B31" s="1188"/>
      <c r="C31" s="27"/>
      <c r="D31" s="6"/>
      <c r="E31" s="10"/>
      <c r="F31" s="20">
        <v>3.5</v>
      </c>
      <c r="G31" s="13">
        <v>35</v>
      </c>
      <c r="H31" s="730" t="s">
        <v>1647</v>
      </c>
      <c r="I31" s="345">
        <v>1596.21</v>
      </c>
    </row>
    <row r="32" spans="1:9" ht="12.75">
      <c r="A32" s="1188" t="s">
        <v>1035</v>
      </c>
      <c r="B32" s="1188"/>
      <c r="C32" s="27"/>
      <c r="D32" s="6"/>
      <c r="E32" s="10"/>
      <c r="F32" s="20">
        <v>6</v>
      </c>
      <c r="G32" s="13">
        <v>6</v>
      </c>
      <c r="H32" s="87"/>
      <c r="I32" s="345">
        <v>1610.76</v>
      </c>
    </row>
    <row r="33" spans="1:9" ht="12.75">
      <c r="A33" s="1188" t="s">
        <v>1036</v>
      </c>
      <c r="B33" s="1188"/>
      <c r="C33" s="27"/>
      <c r="D33" s="6"/>
      <c r="E33" s="10"/>
      <c r="F33" s="20">
        <v>10</v>
      </c>
      <c r="G33" s="13">
        <v>10</v>
      </c>
      <c r="H33" s="87"/>
      <c r="I33" s="345">
        <v>2263.3</v>
      </c>
    </row>
    <row r="34" spans="1:9" ht="12.75">
      <c r="A34" s="1204" t="s">
        <v>1660</v>
      </c>
      <c r="B34" s="1205"/>
      <c r="C34" s="27"/>
      <c r="D34" s="6"/>
      <c r="E34" s="10"/>
      <c r="F34" s="20">
        <v>15</v>
      </c>
      <c r="G34" s="13">
        <v>50</v>
      </c>
      <c r="H34" s="44"/>
      <c r="I34" s="345">
        <v>3457.72</v>
      </c>
    </row>
    <row r="35" spans="1:9" ht="12.75">
      <c r="A35" s="1204" t="s">
        <v>1661</v>
      </c>
      <c r="B35" s="1205"/>
      <c r="C35" s="27"/>
      <c r="D35" s="6"/>
      <c r="E35" s="10"/>
      <c r="F35" s="20">
        <v>25</v>
      </c>
      <c r="G35" s="13">
        <v>65</v>
      </c>
      <c r="H35" s="87"/>
      <c r="I35" s="345">
        <v>3655.63</v>
      </c>
    </row>
    <row r="36" spans="1:9" ht="12.75">
      <c r="A36" s="1204" t="s">
        <v>1662</v>
      </c>
      <c r="B36" s="1205"/>
      <c r="C36" s="27"/>
      <c r="D36" s="6"/>
      <c r="E36" s="10"/>
      <c r="F36" s="20">
        <v>45</v>
      </c>
      <c r="G36" s="13">
        <v>80</v>
      </c>
      <c r="H36" s="87"/>
      <c r="I36" s="345">
        <v>4543.69</v>
      </c>
    </row>
    <row r="37" spans="1:9" ht="12.75">
      <c r="A37" s="1204" t="s">
        <v>1663</v>
      </c>
      <c r="B37" s="1205"/>
      <c r="C37" s="27"/>
      <c r="D37" s="6"/>
      <c r="E37" s="10"/>
      <c r="F37" s="20">
        <v>70</v>
      </c>
      <c r="G37" s="13">
        <v>100</v>
      </c>
      <c r="H37" s="730" t="s">
        <v>1652</v>
      </c>
      <c r="I37" s="345">
        <v>4766.68</v>
      </c>
    </row>
    <row r="38" spans="1:9" ht="12.75">
      <c r="A38" s="1204" t="s">
        <v>1664</v>
      </c>
      <c r="B38" s="1205"/>
      <c r="C38" s="27"/>
      <c r="D38" s="6"/>
      <c r="E38" s="10"/>
      <c r="F38" s="20">
        <v>100</v>
      </c>
      <c r="G38" s="13">
        <v>125</v>
      </c>
      <c r="H38" s="87"/>
      <c r="I38" s="345">
        <v>6046.81</v>
      </c>
    </row>
    <row r="39" spans="1:9" ht="12.75">
      <c r="A39" s="1204" t="s">
        <v>1665</v>
      </c>
      <c r="B39" s="1205"/>
      <c r="C39" s="27"/>
      <c r="D39" s="6"/>
      <c r="E39" s="10"/>
      <c r="F39" s="20">
        <v>150</v>
      </c>
      <c r="G39" s="13">
        <v>150</v>
      </c>
      <c r="H39" s="87"/>
      <c r="I39" s="345">
        <v>8694.98</v>
      </c>
    </row>
    <row r="40" spans="1:9" ht="12.75">
      <c r="A40" s="1204" t="s">
        <v>1666</v>
      </c>
      <c r="B40" s="1205"/>
      <c r="C40" s="28"/>
      <c r="D40" s="17"/>
      <c r="E40" s="7"/>
      <c r="F40" s="20">
        <v>250</v>
      </c>
      <c r="G40" s="13">
        <v>200</v>
      </c>
      <c r="H40" s="45"/>
      <c r="I40" s="345">
        <v>13043.1</v>
      </c>
    </row>
    <row r="41" ht="12.75">
      <c r="I41" s="795"/>
    </row>
    <row r="42" spans="1:9" ht="12.75">
      <c r="A42" s="1068" t="s">
        <v>1269</v>
      </c>
      <c r="B42" s="1070" t="s">
        <v>1341</v>
      </c>
      <c r="C42" s="1071"/>
      <c r="D42" s="1071"/>
      <c r="E42" s="1071"/>
      <c r="F42" s="1071"/>
      <c r="G42" s="1072"/>
      <c r="H42" s="1068" t="s">
        <v>1271</v>
      </c>
      <c r="I42" s="496" t="s">
        <v>1576</v>
      </c>
    </row>
    <row r="43" spans="1:9" ht="12.75">
      <c r="A43" s="1069"/>
      <c r="B43" s="1073"/>
      <c r="C43" s="1074"/>
      <c r="D43" s="1074"/>
      <c r="E43" s="1074"/>
      <c r="F43" s="1074"/>
      <c r="G43" s="1075"/>
      <c r="H43" s="1069"/>
      <c r="I43" s="794" t="s">
        <v>211</v>
      </c>
    </row>
    <row r="44" spans="1:9" ht="12.75">
      <c r="A44" s="66" t="s">
        <v>1667</v>
      </c>
      <c r="B44" s="39" t="s">
        <v>1668</v>
      </c>
      <c r="C44" s="50"/>
      <c r="D44" s="50"/>
      <c r="E44" s="745"/>
      <c r="F44" s="50"/>
      <c r="G44" s="18"/>
      <c r="H44" s="20">
        <v>15</v>
      </c>
      <c r="I44" s="567">
        <v>26.12</v>
      </c>
    </row>
    <row r="45" spans="1:9" ht="12.75">
      <c r="A45" s="66" t="s">
        <v>1667</v>
      </c>
      <c r="B45" s="338" t="s">
        <v>1037</v>
      </c>
      <c r="C45" s="6"/>
      <c r="D45" s="6"/>
      <c r="E45" s="6"/>
      <c r="F45" s="6"/>
      <c r="G45" s="10"/>
      <c r="H45" s="20">
        <v>20</v>
      </c>
      <c r="I45" s="567">
        <v>42.35</v>
      </c>
    </row>
    <row r="46" spans="1:9" ht="12.75">
      <c r="A46" s="66" t="s">
        <v>1667</v>
      </c>
      <c r="B46" s="27"/>
      <c r="C46" s="6"/>
      <c r="D46" s="6"/>
      <c r="E46" s="6"/>
      <c r="F46" s="6"/>
      <c r="G46" s="10"/>
      <c r="H46" s="20">
        <v>25</v>
      </c>
      <c r="I46" s="567">
        <v>131.29411764705884</v>
      </c>
    </row>
    <row r="47" spans="1:9" ht="12.75">
      <c r="A47" s="66" t="s">
        <v>1667</v>
      </c>
      <c r="B47" s="27"/>
      <c r="C47" s="6"/>
      <c r="D47" s="6"/>
      <c r="E47" s="6"/>
      <c r="F47" s="6"/>
      <c r="G47" s="10"/>
      <c r="H47" s="20">
        <v>32</v>
      </c>
      <c r="I47" s="567">
        <v>230</v>
      </c>
    </row>
    <row r="48" spans="1:9" ht="12.75">
      <c r="A48" s="66" t="s">
        <v>1667</v>
      </c>
      <c r="B48" s="28"/>
      <c r="C48" s="17"/>
      <c r="D48" s="17"/>
      <c r="E48" s="17"/>
      <c r="F48" s="17"/>
      <c r="G48" s="7"/>
      <c r="H48" s="20">
        <v>40</v>
      </c>
      <c r="I48" s="567">
        <v>352</v>
      </c>
    </row>
    <row r="49" spans="1:9" ht="12.75">
      <c r="A49" s="84"/>
      <c r="B49" s="99"/>
      <c r="C49" s="99"/>
      <c r="D49" s="99"/>
      <c r="E49" s="99"/>
      <c r="F49" s="99"/>
      <c r="G49" s="99"/>
      <c r="H49" s="29"/>
      <c r="I49" s="495"/>
    </row>
    <row r="50" spans="1:9" ht="12.75">
      <c r="A50" s="775" t="s">
        <v>1038</v>
      </c>
      <c r="B50" s="99"/>
      <c r="C50" s="99"/>
      <c r="D50" s="86"/>
      <c r="E50" s="796"/>
      <c r="F50" s="1153" t="s">
        <v>1039</v>
      </c>
      <c r="G50" s="1247"/>
      <c r="H50" s="1248"/>
      <c r="I50" s="345">
        <v>390.98</v>
      </c>
    </row>
    <row r="51" spans="1:9" ht="12.75">
      <c r="A51" s="778" t="s">
        <v>1040</v>
      </c>
      <c r="B51" s="99"/>
      <c r="C51" s="99"/>
      <c r="D51" s="99"/>
      <c r="E51" s="86"/>
      <c r="F51" s="1249"/>
      <c r="G51" s="1250"/>
      <c r="H51" s="1251"/>
      <c r="I51" s="345">
        <v>330.49</v>
      </c>
    </row>
    <row r="52" spans="1:9" ht="12.75">
      <c r="A52" s="778" t="s">
        <v>1041</v>
      </c>
      <c r="B52" s="99"/>
      <c r="C52" s="99"/>
      <c r="D52" s="99"/>
      <c r="E52" s="86"/>
      <c r="F52" s="1153" t="s">
        <v>1042</v>
      </c>
      <c r="G52" s="1232"/>
      <c r="H52" s="1154"/>
      <c r="I52" s="345">
        <v>818.79</v>
      </c>
    </row>
    <row r="53" spans="1:9" ht="12.75">
      <c r="A53" s="778" t="s">
        <v>1043</v>
      </c>
      <c r="B53" s="99"/>
      <c r="C53" s="99"/>
      <c r="D53" s="99"/>
      <c r="E53" s="86"/>
      <c r="F53" s="1155"/>
      <c r="G53" s="1252"/>
      <c r="H53" s="1156"/>
      <c r="I53" s="345">
        <v>818.79</v>
      </c>
    </row>
    <row r="54" spans="1:9" ht="12.75">
      <c r="A54" s="787" t="s">
        <v>1044</v>
      </c>
      <c r="B54" s="17"/>
      <c r="C54" s="17"/>
      <c r="D54" s="17"/>
      <c r="E54" s="7"/>
      <c r="F54" s="1233"/>
      <c r="G54" s="1234"/>
      <c r="H54" s="1235"/>
      <c r="I54" s="345">
        <v>1074.85</v>
      </c>
    </row>
    <row r="55" spans="1:9" ht="12.75">
      <c r="A55" s="790"/>
      <c r="B55" s="6"/>
      <c r="C55" s="6"/>
      <c r="D55" s="6"/>
      <c r="E55" s="6"/>
      <c r="F55" s="797"/>
      <c r="G55" s="797"/>
      <c r="H55" s="797"/>
      <c r="I55" s="33"/>
    </row>
    <row r="56" spans="1:9" ht="12.75">
      <c r="A56" s="1246" t="s">
        <v>1584</v>
      </c>
      <c r="B56" s="1246"/>
      <c r="C56" s="1246"/>
      <c r="D56" s="1246"/>
      <c r="E56" s="1246"/>
      <c r="F56" s="1246"/>
      <c r="G56" s="1246"/>
      <c r="H56" s="1246"/>
      <c r="I56" s="1246"/>
    </row>
    <row r="57" spans="1:9" ht="13.5" thickBot="1">
      <c r="A57" s="791"/>
      <c r="B57" s="531"/>
      <c r="C57" s="531"/>
      <c r="D57" s="531"/>
      <c r="E57" s="531"/>
      <c r="F57" s="531"/>
      <c r="G57" s="531"/>
      <c r="H57" s="531"/>
      <c r="I57" s="721"/>
    </row>
    <row r="58" spans="1:8" ht="13.5" thickTop="1">
      <c r="A58" s="798"/>
      <c r="B58" s="110"/>
      <c r="C58" s="110"/>
      <c r="D58" s="110"/>
      <c r="E58" s="558"/>
      <c r="F58" s="110"/>
      <c r="G58" s="110"/>
      <c r="H58" s="110"/>
    </row>
    <row r="59" spans="1:8" ht="12.75">
      <c r="A59" s="798"/>
      <c r="B59" s="110"/>
      <c r="C59" s="110"/>
      <c r="D59" s="110"/>
      <c r="E59" s="401"/>
      <c r="F59" s="110"/>
      <c r="G59" s="110"/>
      <c r="H59" s="110"/>
    </row>
    <row r="60" spans="1:9" ht="12.75">
      <c r="A60" s="1202" t="s">
        <v>1051</v>
      </c>
      <c r="B60" s="1202"/>
      <c r="C60" s="1202"/>
      <c r="D60" s="1202"/>
      <c r="E60" s="1202"/>
      <c r="F60" s="1202"/>
      <c r="G60" s="1202"/>
      <c r="H60" s="1202"/>
      <c r="I60"/>
    </row>
  </sheetData>
  <sheetProtection/>
  <mergeCells count="41">
    <mergeCell ref="A56:I56"/>
    <mergeCell ref="A60:H60"/>
    <mergeCell ref="A42:A43"/>
    <mergeCell ref="B42:G43"/>
    <mergeCell ref="F50:H51"/>
    <mergeCell ref="F52:H54"/>
    <mergeCell ref="H42:H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31:B31"/>
    <mergeCell ref="A20:B20"/>
    <mergeCell ref="A21:B21"/>
    <mergeCell ref="A22:B22"/>
    <mergeCell ref="A23:B23"/>
    <mergeCell ref="A24:B24"/>
    <mergeCell ref="A25:B25"/>
    <mergeCell ref="A12:B12"/>
    <mergeCell ref="A13:B13"/>
    <mergeCell ref="A26:B26"/>
    <mergeCell ref="A27:B27"/>
    <mergeCell ref="A14:B14"/>
    <mergeCell ref="A15:B15"/>
    <mergeCell ref="A17:B17"/>
    <mergeCell ref="A16:B16"/>
    <mergeCell ref="A7:I7"/>
    <mergeCell ref="A10:B11"/>
    <mergeCell ref="C10:E11"/>
    <mergeCell ref="G10:G11"/>
    <mergeCell ref="H10:H11"/>
    <mergeCell ref="A30:B30"/>
    <mergeCell ref="A29:B29"/>
    <mergeCell ref="A18:B18"/>
    <mergeCell ref="A19:B19"/>
    <mergeCell ref="A28:B28"/>
  </mergeCells>
  <hyperlinks>
    <hyperlink ref="A60:H60" location="содержание!A1" display="Вернуться к содержанию."/>
  </hyperlink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82"/>
  <sheetViews>
    <sheetView zoomScalePageLayoutView="0" workbookViewId="0" topLeftCell="A31">
      <selection activeCell="E66" sqref="E66:G66"/>
    </sheetView>
  </sheetViews>
  <sheetFormatPr defaultColWidth="9.00390625" defaultRowHeight="12.75"/>
  <cols>
    <col min="1" max="1" width="2.25390625" style="0" customWidth="1"/>
    <col min="2" max="2" width="4.00390625" style="0" customWidth="1"/>
    <col min="3" max="3" width="16.125" style="0" customWidth="1"/>
    <col min="7" max="7" width="12.00390625" style="0" customWidth="1"/>
    <col min="8" max="8" width="9.75390625" style="0" customWidth="1"/>
    <col min="9" max="9" width="12.875" style="0" customWidth="1"/>
    <col min="10" max="10" width="11.875" style="0" customWidth="1"/>
  </cols>
  <sheetData>
    <row r="1" spans="2:10" ht="6.75" customHeight="1" thickBot="1">
      <c r="B1" s="531"/>
      <c r="C1" s="531"/>
      <c r="D1" s="531"/>
      <c r="E1" s="531"/>
      <c r="F1" s="531"/>
      <c r="G1" s="531"/>
      <c r="H1" s="531"/>
      <c r="I1" s="532"/>
      <c r="J1" s="1"/>
    </row>
    <row r="2" spans="2:10" ht="13.5" thickTop="1">
      <c r="B2" s="6"/>
      <c r="C2" s="6"/>
      <c r="D2" s="6"/>
      <c r="E2" s="6"/>
      <c r="F2" s="111" t="s">
        <v>1615</v>
      </c>
      <c r="G2" s="57"/>
      <c r="H2" s="64"/>
      <c r="I2" s="1"/>
      <c r="J2" s="1"/>
    </row>
    <row r="3" spans="2:10" ht="12.75">
      <c r="B3" s="6"/>
      <c r="C3" s="6"/>
      <c r="D3" s="6"/>
      <c r="E3" s="6"/>
      <c r="F3" s="111" t="s">
        <v>1588</v>
      </c>
      <c r="G3" s="57"/>
      <c r="H3" s="64"/>
      <c r="I3" s="1"/>
      <c r="J3" s="1"/>
    </row>
    <row r="4" spans="2:10" ht="12.75">
      <c r="B4" s="6"/>
      <c r="C4" s="6"/>
      <c r="D4" s="6"/>
      <c r="E4" s="6"/>
      <c r="F4" s="111" t="s">
        <v>1835</v>
      </c>
      <c r="G4" s="57"/>
      <c r="H4" s="64"/>
      <c r="I4" s="1"/>
      <c r="J4" s="1"/>
    </row>
    <row r="5" spans="2:10" ht="13.5" thickBot="1">
      <c r="B5" s="531"/>
      <c r="C5" s="531"/>
      <c r="D5" s="531"/>
      <c r="E5" s="531"/>
      <c r="F5" s="799" t="s">
        <v>1590</v>
      </c>
      <c r="G5" s="533"/>
      <c r="H5" s="534"/>
      <c r="I5" s="532"/>
      <c r="J5" s="14"/>
    </row>
    <row r="6" spans="2:10" ht="13.5" thickTop="1">
      <c r="B6" s="6"/>
      <c r="C6" s="6"/>
      <c r="D6" s="6"/>
      <c r="E6" s="6"/>
      <c r="F6" s="64"/>
      <c r="G6" s="57"/>
      <c r="H6" s="64"/>
      <c r="I6" s="14"/>
      <c r="J6" s="14"/>
    </row>
    <row r="7" spans="2:10" ht="12.75">
      <c r="B7" s="6"/>
      <c r="C7" s="6"/>
      <c r="D7" s="6"/>
      <c r="E7" s="6"/>
      <c r="F7" s="6"/>
      <c r="G7" s="6"/>
      <c r="H7" s="6"/>
      <c r="I7" s="14"/>
      <c r="J7" s="14"/>
    </row>
    <row r="8" spans="3:10" ht="10.5" customHeight="1">
      <c r="C8" s="29"/>
      <c r="D8" s="31"/>
      <c r="E8" s="31"/>
      <c r="F8" s="54"/>
      <c r="G8" s="32"/>
      <c r="H8" s="41"/>
      <c r="I8" s="14"/>
      <c r="J8" s="14"/>
    </row>
    <row r="9" spans="3:10" ht="15">
      <c r="C9" s="29"/>
      <c r="D9" s="31"/>
      <c r="E9" s="31"/>
      <c r="F9" s="54" t="s">
        <v>858</v>
      </c>
      <c r="G9" s="32"/>
      <c r="H9" s="41"/>
      <c r="I9" s="14"/>
      <c r="J9" s="14"/>
    </row>
    <row r="10" spans="3:10" ht="12.75">
      <c r="C10" s="29"/>
      <c r="D10" s="22"/>
      <c r="E10" s="51" t="s">
        <v>1711</v>
      </c>
      <c r="F10" s="22"/>
      <c r="G10" s="25"/>
      <c r="H10" s="41"/>
      <c r="I10" s="14"/>
      <c r="J10" s="14"/>
    </row>
    <row r="11" spans="3:10" ht="5.25" customHeight="1">
      <c r="C11" s="29"/>
      <c r="D11" s="22"/>
      <c r="E11" s="51"/>
      <c r="F11" s="22"/>
      <c r="G11" s="25"/>
      <c r="H11" s="41"/>
      <c r="I11" s="14"/>
      <c r="J11" s="14"/>
    </row>
    <row r="12" spans="3:10" ht="12.75">
      <c r="C12" s="1068" t="s">
        <v>1269</v>
      </c>
      <c r="D12" s="1070" t="s">
        <v>1270</v>
      </c>
      <c r="E12" s="1071"/>
      <c r="F12" s="1071"/>
      <c r="G12" s="1072"/>
      <c r="H12" s="1076" t="s">
        <v>1271</v>
      </c>
      <c r="I12" s="535" t="s">
        <v>1688</v>
      </c>
      <c r="J12" s="536"/>
    </row>
    <row r="13" spans="3:10" ht="12.75">
      <c r="C13" s="1069"/>
      <c r="D13" s="1073"/>
      <c r="E13" s="1074"/>
      <c r="F13" s="1074"/>
      <c r="G13" s="1075"/>
      <c r="H13" s="1077"/>
      <c r="I13" s="537" t="s">
        <v>1185</v>
      </c>
      <c r="J13" s="538"/>
    </row>
    <row r="14" spans="3:10" ht="12.75">
      <c r="C14" s="35" t="s">
        <v>1306</v>
      </c>
      <c r="D14" s="39" t="s">
        <v>1307</v>
      </c>
      <c r="E14" s="16"/>
      <c r="F14" s="16"/>
      <c r="G14" s="16"/>
      <c r="H14" s="339">
        <v>10</v>
      </c>
      <c r="I14" s="343">
        <v>29.58</v>
      </c>
      <c r="J14" s="14"/>
    </row>
    <row r="15" spans="3:10" ht="14.25">
      <c r="C15" s="35" t="s">
        <v>1308</v>
      </c>
      <c r="D15" s="34" t="s">
        <v>1309</v>
      </c>
      <c r="E15" s="6"/>
      <c r="F15" s="6"/>
      <c r="G15" s="6"/>
      <c r="H15" s="35">
        <v>15</v>
      </c>
      <c r="I15" s="343">
        <v>29.58</v>
      </c>
      <c r="J15" s="14"/>
    </row>
    <row r="16" spans="3:10" ht="12.75">
      <c r="C16" s="35" t="s">
        <v>1310</v>
      </c>
      <c r="D16" s="27"/>
      <c r="E16" s="6"/>
      <c r="F16" s="6"/>
      <c r="G16" s="6"/>
      <c r="H16" s="35">
        <v>20</v>
      </c>
      <c r="I16" s="343">
        <v>31.14</v>
      </c>
      <c r="J16" s="14"/>
    </row>
    <row r="17" spans="3:10" ht="12.75">
      <c r="C17" s="35" t="s">
        <v>1311</v>
      </c>
      <c r="D17" s="27"/>
      <c r="E17" s="6"/>
      <c r="F17" s="6"/>
      <c r="G17" s="6"/>
      <c r="H17" s="35">
        <v>25</v>
      </c>
      <c r="I17" s="343">
        <v>34.77</v>
      </c>
      <c r="J17" s="14"/>
    </row>
    <row r="18" spans="3:10" ht="12.75">
      <c r="C18" s="35" t="s">
        <v>1312</v>
      </c>
      <c r="D18" s="27"/>
      <c r="E18" s="6"/>
      <c r="F18" s="6"/>
      <c r="G18" s="6"/>
      <c r="H18" s="35">
        <v>32</v>
      </c>
      <c r="I18" s="343">
        <v>37.59</v>
      </c>
      <c r="J18" s="14"/>
    </row>
    <row r="19" spans="3:10" ht="12.75">
      <c r="C19" s="35" t="s">
        <v>1313</v>
      </c>
      <c r="D19" s="27"/>
      <c r="E19" s="6"/>
      <c r="F19" s="6"/>
      <c r="G19" s="6"/>
      <c r="H19" s="35">
        <v>40</v>
      </c>
      <c r="I19" s="343">
        <v>50.18</v>
      </c>
      <c r="J19" s="14"/>
    </row>
    <row r="20" spans="3:10" ht="12.75">
      <c r="C20" s="35" t="s">
        <v>1314</v>
      </c>
      <c r="D20" s="27"/>
      <c r="E20" s="6"/>
      <c r="F20" s="6"/>
      <c r="G20" s="6"/>
      <c r="H20" s="35">
        <v>50</v>
      </c>
      <c r="I20" s="343">
        <v>57.93</v>
      </c>
      <c r="J20" s="14"/>
    </row>
    <row r="21" spans="3:10" ht="12.75">
      <c r="C21" s="35" t="s">
        <v>1315</v>
      </c>
      <c r="D21" s="39" t="s">
        <v>1307</v>
      </c>
      <c r="E21" s="19"/>
      <c r="F21" s="19"/>
      <c r="G21" s="3"/>
      <c r="H21" s="36">
        <v>65</v>
      </c>
      <c r="I21" s="343">
        <v>93.82</v>
      </c>
      <c r="J21" s="14"/>
    </row>
    <row r="22" spans="3:10" ht="14.25">
      <c r="C22" s="35" t="s">
        <v>1316</v>
      </c>
      <c r="D22" s="34" t="s">
        <v>1317</v>
      </c>
      <c r="E22" s="6"/>
      <c r="F22" s="6"/>
      <c r="G22" s="63"/>
      <c r="H22" s="36">
        <v>80</v>
      </c>
      <c r="I22" s="343">
        <v>123.48</v>
      </c>
      <c r="J22" s="14"/>
    </row>
    <row r="23" spans="3:10" ht="12.75">
      <c r="C23" s="35" t="s">
        <v>1318</v>
      </c>
      <c r="D23" s="27"/>
      <c r="E23" s="6"/>
      <c r="F23" s="6"/>
      <c r="G23" s="10"/>
      <c r="H23" s="36">
        <v>100</v>
      </c>
      <c r="I23" s="343">
        <v>167.04</v>
      </c>
      <c r="J23" s="14"/>
    </row>
    <row r="24" spans="3:10" ht="12.75">
      <c r="C24" s="35" t="s">
        <v>1319</v>
      </c>
      <c r="D24" s="27"/>
      <c r="E24" s="6"/>
      <c r="F24" s="6"/>
      <c r="G24" s="10"/>
      <c r="H24" s="36">
        <v>125</v>
      </c>
      <c r="I24" s="343">
        <v>283.21</v>
      </c>
      <c r="J24" s="14"/>
    </row>
    <row r="25" spans="3:10" ht="12.75">
      <c r="C25" s="35" t="s">
        <v>1320</v>
      </c>
      <c r="D25" s="27"/>
      <c r="E25" s="6"/>
      <c r="F25" s="6"/>
      <c r="G25" s="10"/>
      <c r="H25" s="36">
        <v>150</v>
      </c>
      <c r="I25" s="343">
        <v>471.97</v>
      </c>
      <c r="J25" s="14"/>
    </row>
    <row r="26" spans="3:10" ht="12.75">
      <c r="C26" s="35" t="s">
        <v>1321</v>
      </c>
      <c r="D26" s="27"/>
      <c r="E26" s="6"/>
      <c r="F26" s="6"/>
      <c r="G26" s="10"/>
      <c r="H26" s="36">
        <v>200</v>
      </c>
      <c r="I26" s="343">
        <v>814.41</v>
      </c>
      <c r="J26" s="14"/>
    </row>
    <row r="27" spans="3:10" ht="12.75">
      <c r="C27" s="35" t="s">
        <v>1323</v>
      </c>
      <c r="D27" s="39" t="s">
        <v>1322</v>
      </c>
      <c r="E27" s="19"/>
      <c r="F27" s="19"/>
      <c r="G27" s="3"/>
      <c r="H27" s="36">
        <v>15</v>
      </c>
      <c r="I27" s="343">
        <v>43.35</v>
      </c>
      <c r="J27" s="14"/>
    </row>
    <row r="28" spans="3:10" ht="14.25">
      <c r="C28" s="35" t="s">
        <v>1325</v>
      </c>
      <c r="D28" s="34" t="s">
        <v>1324</v>
      </c>
      <c r="E28" s="6"/>
      <c r="F28" s="6"/>
      <c r="G28" s="10"/>
      <c r="H28" s="36">
        <v>20</v>
      </c>
      <c r="I28" s="343">
        <v>45.71</v>
      </c>
      <c r="J28" s="14"/>
    </row>
    <row r="29" spans="3:10" ht="12.75">
      <c r="C29" s="35" t="s">
        <v>1326</v>
      </c>
      <c r="D29" s="27"/>
      <c r="E29" s="6"/>
      <c r="F29" s="6"/>
      <c r="G29" s="10"/>
      <c r="H29" s="36">
        <v>25</v>
      </c>
      <c r="I29" s="343">
        <v>49.87</v>
      </c>
      <c r="J29" s="14"/>
    </row>
    <row r="30" spans="3:10" ht="12.75">
      <c r="C30" s="35" t="s">
        <v>1327</v>
      </c>
      <c r="D30" s="27"/>
      <c r="E30" s="6"/>
      <c r="F30" s="6"/>
      <c r="G30" s="10"/>
      <c r="H30" s="36">
        <v>32</v>
      </c>
      <c r="I30" s="343">
        <v>55.08</v>
      </c>
      <c r="J30" s="33"/>
    </row>
    <row r="31" spans="3:10" ht="12.75">
      <c r="C31" s="35" t="s">
        <v>1328</v>
      </c>
      <c r="D31" s="27"/>
      <c r="E31" s="6"/>
      <c r="F31" s="6"/>
      <c r="G31" s="10"/>
      <c r="H31" s="36">
        <v>40</v>
      </c>
      <c r="I31" s="343">
        <v>70.16</v>
      </c>
      <c r="J31" s="33"/>
    </row>
    <row r="32" spans="3:10" ht="12.75">
      <c r="C32" s="35" t="s">
        <v>1329</v>
      </c>
      <c r="D32" s="27"/>
      <c r="E32" s="6"/>
      <c r="F32" s="6"/>
      <c r="G32" s="10"/>
      <c r="H32" s="36">
        <v>50</v>
      </c>
      <c r="I32" s="343">
        <v>82.26</v>
      </c>
      <c r="J32" s="55"/>
    </row>
    <row r="33" spans="3:10" ht="12.75">
      <c r="C33" s="35" t="s">
        <v>1330</v>
      </c>
      <c r="D33" s="27"/>
      <c r="E33" s="6"/>
      <c r="F33" s="6"/>
      <c r="G33" s="10"/>
      <c r="H33" s="36">
        <v>65</v>
      </c>
      <c r="I33" s="343">
        <v>125.69</v>
      </c>
      <c r="J33" s="55"/>
    </row>
    <row r="34" spans="3:10" ht="12.75">
      <c r="C34" s="35" t="s">
        <v>1331</v>
      </c>
      <c r="D34" s="27"/>
      <c r="E34" s="6"/>
      <c r="F34" s="6"/>
      <c r="G34" s="10"/>
      <c r="H34" s="36">
        <v>80</v>
      </c>
      <c r="I34" s="343">
        <v>159.51</v>
      </c>
      <c r="J34" s="6"/>
    </row>
    <row r="35" spans="3:10" ht="12.75">
      <c r="C35" s="35" t="s">
        <v>1332</v>
      </c>
      <c r="D35" s="27"/>
      <c r="E35" s="6"/>
      <c r="F35" s="6"/>
      <c r="G35" s="10"/>
      <c r="H35" s="36">
        <v>100</v>
      </c>
      <c r="I35" s="343">
        <v>211.99</v>
      </c>
      <c r="J35" s="6"/>
    </row>
    <row r="36" spans="3:10" ht="12.75">
      <c r="C36" s="35" t="s">
        <v>1333</v>
      </c>
      <c r="D36" s="27"/>
      <c r="E36" s="6"/>
      <c r="F36" s="6"/>
      <c r="G36" s="10"/>
      <c r="H36" s="36">
        <v>125</v>
      </c>
      <c r="I36" s="343">
        <v>343.94</v>
      </c>
      <c r="J36" s="6"/>
    </row>
    <row r="37" spans="3:10" ht="12.75">
      <c r="C37" s="35" t="s">
        <v>1334</v>
      </c>
      <c r="D37" s="27"/>
      <c r="E37" s="6"/>
      <c r="F37" s="6"/>
      <c r="G37" s="10"/>
      <c r="H37" s="36">
        <v>150</v>
      </c>
      <c r="I37" s="343">
        <v>539.63</v>
      </c>
      <c r="J37" s="6"/>
    </row>
    <row r="38" spans="3:10" ht="12.75">
      <c r="C38" s="35" t="s">
        <v>1335</v>
      </c>
      <c r="D38" s="518"/>
      <c r="E38" s="519"/>
      <c r="F38" s="519"/>
      <c r="G38" s="520"/>
      <c r="H38" s="36">
        <v>200</v>
      </c>
      <c r="I38" s="343">
        <v>975.86</v>
      </c>
      <c r="J38" s="6"/>
    </row>
    <row r="39" spans="3:10" ht="12.75">
      <c r="C39" s="35" t="s">
        <v>859</v>
      </c>
      <c r="D39" s="39" t="s">
        <v>1307</v>
      </c>
      <c r="E39" s="16"/>
      <c r="F39" s="16"/>
      <c r="G39" s="9"/>
      <c r="H39" s="539">
        <v>200</v>
      </c>
      <c r="I39" s="540">
        <v>1043.22</v>
      </c>
      <c r="J39" s="6"/>
    </row>
    <row r="40" spans="3:10" ht="12.75">
      <c r="C40" s="35" t="s">
        <v>860</v>
      </c>
      <c r="D40" s="509" t="s">
        <v>861</v>
      </c>
      <c r="E40" s="6"/>
      <c r="F40" s="6"/>
      <c r="G40" s="10"/>
      <c r="H40" s="524">
        <v>250</v>
      </c>
      <c r="I40" s="540">
        <v>2512.46</v>
      </c>
      <c r="J40" s="6"/>
    </row>
    <row r="41" spans="3:10" ht="14.25">
      <c r="C41" s="35" t="s">
        <v>862</v>
      </c>
      <c r="D41" s="34" t="s">
        <v>1317</v>
      </c>
      <c r="E41" s="6"/>
      <c r="F41" s="6"/>
      <c r="G41" s="10"/>
      <c r="H41" s="524">
        <v>300</v>
      </c>
      <c r="I41" s="540">
        <v>4585.68</v>
      </c>
      <c r="J41" s="6"/>
    </row>
    <row r="42" spans="3:10" ht="12.75">
      <c r="C42" s="35" t="s">
        <v>863</v>
      </c>
      <c r="D42" s="27"/>
      <c r="E42" s="6"/>
      <c r="F42" s="6"/>
      <c r="G42" s="10"/>
      <c r="H42" s="541">
        <v>350</v>
      </c>
      <c r="I42" s="540">
        <v>6711.14</v>
      </c>
      <c r="J42" s="6"/>
    </row>
    <row r="43" spans="3:10" ht="12.75">
      <c r="C43" s="35" t="s">
        <v>864</v>
      </c>
      <c r="D43" s="27"/>
      <c r="E43" s="6"/>
      <c r="F43" s="6"/>
      <c r="G43" s="10"/>
      <c r="H43" s="541">
        <v>400</v>
      </c>
      <c r="I43" s="540">
        <v>11432.7</v>
      </c>
      <c r="J43" s="6"/>
    </row>
    <row r="44" spans="3:10" ht="12.75">
      <c r="C44" s="35" t="s">
        <v>865</v>
      </c>
      <c r="D44" s="28"/>
      <c r="E44" s="17"/>
      <c r="F44" s="17"/>
      <c r="G44" s="7"/>
      <c r="H44" s="541">
        <v>500</v>
      </c>
      <c r="I44" s="540">
        <v>21796.79</v>
      </c>
      <c r="J44" s="6"/>
    </row>
    <row r="45" spans="3:10" ht="12.75">
      <c r="C45" s="35" t="s">
        <v>866</v>
      </c>
      <c r="D45" s="39" t="s">
        <v>1322</v>
      </c>
      <c r="E45" s="19"/>
      <c r="F45" s="19"/>
      <c r="G45" s="3"/>
      <c r="H45" s="539">
        <v>200</v>
      </c>
      <c r="I45" s="540">
        <v>1207.9</v>
      </c>
      <c r="J45" s="6"/>
    </row>
    <row r="46" spans="3:10" ht="12.75">
      <c r="C46" s="35" t="s">
        <v>867</v>
      </c>
      <c r="D46" s="509" t="s">
        <v>861</v>
      </c>
      <c r="E46" s="6"/>
      <c r="F46" s="6"/>
      <c r="G46" s="10"/>
      <c r="H46" s="524">
        <v>250</v>
      </c>
      <c r="I46" s="540">
        <v>2959.47</v>
      </c>
      <c r="J46" s="6"/>
    </row>
    <row r="47" spans="3:10" ht="14.25">
      <c r="C47" s="35" t="s">
        <v>868</v>
      </c>
      <c r="D47" s="34" t="s">
        <v>1324</v>
      </c>
      <c r="E47" s="6"/>
      <c r="F47" s="6"/>
      <c r="G47" s="10"/>
      <c r="H47" s="524">
        <v>300</v>
      </c>
      <c r="I47" s="540">
        <v>5200.76</v>
      </c>
      <c r="J47" s="6"/>
    </row>
    <row r="48" spans="3:10" ht="12.75">
      <c r="C48" s="35" t="s">
        <v>869</v>
      </c>
      <c r="D48" s="27"/>
      <c r="E48" s="6"/>
      <c r="F48" s="6"/>
      <c r="G48" s="10"/>
      <c r="H48" s="541">
        <v>350</v>
      </c>
      <c r="I48" s="540">
        <v>8724.17</v>
      </c>
      <c r="J48" s="6"/>
    </row>
    <row r="49" spans="3:10" ht="12.75">
      <c r="C49" s="35" t="s">
        <v>870</v>
      </c>
      <c r="D49" s="27"/>
      <c r="E49" s="6"/>
      <c r="F49" s="6"/>
      <c r="G49" s="10"/>
      <c r="H49" s="541">
        <v>400</v>
      </c>
      <c r="I49" s="540">
        <v>12742.45</v>
      </c>
      <c r="J49" s="6"/>
    </row>
    <row r="50" spans="3:10" ht="12.75">
      <c r="C50" s="35" t="s">
        <v>871</v>
      </c>
      <c r="D50" s="28"/>
      <c r="E50" s="17"/>
      <c r="F50" s="17"/>
      <c r="G50" s="7"/>
      <c r="H50" s="541">
        <v>500</v>
      </c>
      <c r="I50" s="540">
        <v>24784.5</v>
      </c>
      <c r="J50" s="6"/>
    </row>
    <row r="51" spans="3:10" ht="12.75">
      <c r="C51" s="35" t="s">
        <v>866</v>
      </c>
      <c r="D51" s="39" t="s">
        <v>1322</v>
      </c>
      <c r="E51" s="19"/>
      <c r="F51" s="19"/>
      <c r="G51" s="3"/>
      <c r="H51" s="539">
        <v>200</v>
      </c>
      <c r="I51" s="540">
        <v>1207.9</v>
      </c>
      <c r="J51" s="6"/>
    </row>
    <row r="52" spans="3:13" ht="12.75">
      <c r="C52" s="35" t="s">
        <v>867</v>
      </c>
      <c r="D52" s="509" t="s">
        <v>861</v>
      </c>
      <c r="E52" s="6"/>
      <c r="F52" s="6"/>
      <c r="G52" s="10"/>
      <c r="H52" s="524">
        <v>250</v>
      </c>
      <c r="I52" s="540">
        <v>3255.39</v>
      </c>
      <c r="J52" s="6"/>
      <c r="M52" s="6"/>
    </row>
    <row r="53" spans="3:10" ht="14.25">
      <c r="C53" s="35" t="s">
        <v>868</v>
      </c>
      <c r="D53" s="34" t="s">
        <v>1317</v>
      </c>
      <c r="E53" s="6"/>
      <c r="F53" s="6"/>
      <c r="G53" s="10"/>
      <c r="H53" s="524">
        <v>300</v>
      </c>
      <c r="I53" s="540">
        <v>5682.16</v>
      </c>
      <c r="J53" s="6"/>
    </row>
    <row r="54" spans="3:10" ht="12.75">
      <c r="C54" s="35" t="s">
        <v>869</v>
      </c>
      <c r="D54" s="27"/>
      <c r="E54" s="6"/>
      <c r="F54" s="6"/>
      <c r="G54" s="10"/>
      <c r="H54" s="541">
        <v>350</v>
      </c>
      <c r="I54" s="540">
        <v>8628.46</v>
      </c>
      <c r="J54" s="6"/>
    </row>
    <row r="55" spans="3:10" ht="12.75">
      <c r="C55" s="35" t="s">
        <v>870</v>
      </c>
      <c r="D55" s="27"/>
      <c r="E55" s="6"/>
      <c r="F55" s="6"/>
      <c r="G55" s="10"/>
      <c r="H55" s="541">
        <v>400</v>
      </c>
      <c r="I55" s="540">
        <v>13932.07</v>
      </c>
      <c r="J55" s="6"/>
    </row>
    <row r="56" spans="3:10" ht="12.75">
      <c r="C56" s="35" t="s">
        <v>871</v>
      </c>
      <c r="D56" s="28"/>
      <c r="E56" s="17"/>
      <c r="F56" s="17"/>
      <c r="G56" s="7"/>
      <c r="H56" s="541">
        <v>500</v>
      </c>
      <c r="I56" s="540" t="s">
        <v>1828</v>
      </c>
      <c r="J56" s="6"/>
    </row>
    <row r="57" spans="3:10" ht="12.75">
      <c r="C57" s="29"/>
      <c r="D57" s="6"/>
      <c r="E57" s="6"/>
      <c r="F57" s="6"/>
      <c r="G57" s="6"/>
      <c r="H57" s="542"/>
      <c r="I57" s="521"/>
      <c r="J57" s="6"/>
    </row>
    <row r="58" spans="3:10" ht="15">
      <c r="C58" s="543" t="s">
        <v>872</v>
      </c>
      <c r="D58" s="6"/>
      <c r="E58" s="6"/>
      <c r="F58" s="6"/>
      <c r="G58" s="6"/>
      <c r="H58" s="542"/>
      <c r="I58" s="521"/>
      <c r="J58" s="6"/>
    </row>
    <row r="59" spans="3:10" ht="15">
      <c r="C59" s="543" t="s">
        <v>873</v>
      </c>
      <c r="D59" s="6"/>
      <c r="E59" s="6"/>
      <c r="F59" s="6"/>
      <c r="G59" s="6"/>
      <c r="H59" s="542"/>
      <c r="I59" s="521"/>
      <c r="J59" s="6"/>
    </row>
    <row r="60" spans="3:10" ht="15">
      <c r="C60" s="543" t="s">
        <v>874</v>
      </c>
      <c r="D60" s="6"/>
      <c r="E60" s="6"/>
      <c r="F60" s="6"/>
      <c r="G60" s="6"/>
      <c r="H60" s="542"/>
      <c r="I60" s="521"/>
      <c r="J60" s="6"/>
    </row>
    <row r="62" spans="3:9" ht="15" thickBot="1">
      <c r="C62" s="531"/>
      <c r="D62" s="531"/>
      <c r="E62" s="531"/>
      <c r="F62" s="545" t="s">
        <v>1579</v>
      </c>
      <c r="G62" s="531"/>
      <c r="H62" s="531"/>
      <c r="I62" s="531"/>
    </row>
    <row r="63" ht="13.5" thickTop="1"/>
    <row r="64" ht="12.75">
      <c r="F64" s="104"/>
    </row>
    <row r="66" spans="5:7" ht="12.75">
      <c r="E66" s="1078" t="s">
        <v>1050</v>
      </c>
      <c r="F66" s="1078"/>
      <c r="G66" s="1078"/>
    </row>
    <row r="80" ht="12.75">
      <c r="B80" s="6"/>
    </row>
    <row r="81" ht="12.75">
      <c r="B81" s="43"/>
    </row>
    <row r="82" ht="12.75">
      <c r="B82" s="110"/>
    </row>
  </sheetData>
  <sheetProtection/>
  <mergeCells count="4">
    <mergeCell ref="C12:C13"/>
    <mergeCell ref="D12:G13"/>
    <mergeCell ref="H12:H13"/>
    <mergeCell ref="E66:G66"/>
  </mergeCells>
  <hyperlinks>
    <hyperlink ref="E66:G66" location="содержание!A1" display="Вернуться в содержание.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31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2.75"/>
  <cols>
    <col min="1" max="1" width="26.625" style="110" customWidth="1"/>
    <col min="2" max="2" width="12.375" style="110" customWidth="1"/>
    <col min="3" max="3" width="25.375" style="110" customWidth="1"/>
    <col min="4" max="4" width="12.75390625" style="110" customWidth="1"/>
    <col min="5" max="5" width="20.625" style="110" customWidth="1"/>
    <col min="6" max="6" width="12.125" style="110" customWidth="1"/>
    <col min="7" max="16384" width="9.125" style="110" customWidth="1"/>
  </cols>
  <sheetData>
    <row r="1" spans="1:3" ht="12.75">
      <c r="A1" s="43"/>
      <c r="B1" s="43"/>
      <c r="C1" s="43"/>
    </row>
    <row r="2" spans="1:4" ht="12.75">
      <c r="A2" s="43"/>
      <c r="B2" s="43"/>
      <c r="C2" s="57"/>
      <c r="D2" s="57" t="s">
        <v>733</v>
      </c>
    </row>
    <row r="3" spans="1:4" ht="12.75">
      <c r="A3" s="43"/>
      <c r="B3" s="43"/>
      <c r="C3" s="57"/>
      <c r="D3" s="57" t="s">
        <v>734</v>
      </c>
    </row>
    <row r="4" spans="1:4" ht="12.75">
      <c r="A4" s="43"/>
      <c r="B4" s="43"/>
      <c r="C4" s="57"/>
      <c r="D4" s="802" t="s">
        <v>249</v>
      </c>
    </row>
    <row r="5" spans="1:4" ht="12.75">
      <c r="A5" s="43"/>
      <c r="B5" s="43"/>
      <c r="C5" s="57"/>
      <c r="D5" s="802" t="s">
        <v>248</v>
      </c>
    </row>
    <row r="6" spans="1:3" ht="12.75">
      <c r="A6" s="43"/>
      <c r="B6" s="43"/>
      <c r="C6" s="43"/>
    </row>
    <row r="7" spans="1:6" ht="24.75" customHeight="1">
      <c r="A7" s="1258" t="s">
        <v>10</v>
      </c>
      <c r="B7" s="1258"/>
      <c r="C7" s="1258"/>
      <c r="D7" s="1258"/>
      <c r="E7" s="1258"/>
      <c r="F7" s="1258"/>
    </row>
    <row r="8" spans="1:6" ht="12.75" customHeight="1">
      <c r="A8" s="1259" t="s">
        <v>11</v>
      </c>
      <c r="B8" s="1259"/>
      <c r="C8" s="1259"/>
      <c r="D8" s="1259"/>
      <c r="E8" s="1259"/>
      <c r="F8" s="1259"/>
    </row>
    <row r="9" spans="1:6" ht="9.75" customHeight="1" thickBot="1">
      <c r="A9" s="183"/>
      <c r="B9" s="184"/>
      <c r="C9" s="43"/>
      <c r="D9" s="184"/>
      <c r="E9" s="43"/>
      <c r="F9" s="184"/>
    </row>
    <row r="10" spans="1:6" ht="15" customHeight="1">
      <c r="A10" s="1261" t="s">
        <v>12</v>
      </c>
      <c r="B10" s="185" t="s">
        <v>1907</v>
      </c>
      <c r="C10" s="1261" t="s">
        <v>12</v>
      </c>
      <c r="D10" s="186" t="s">
        <v>1907</v>
      </c>
      <c r="E10" s="1261" t="s">
        <v>12</v>
      </c>
      <c r="F10" s="187" t="s">
        <v>1907</v>
      </c>
    </row>
    <row r="11" spans="1:6" ht="13.5" thickBot="1">
      <c r="A11" s="1262"/>
      <c r="B11" s="188" t="s">
        <v>1591</v>
      </c>
      <c r="C11" s="1262"/>
      <c r="D11" s="189" t="s">
        <v>1591</v>
      </c>
      <c r="E11" s="1262"/>
      <c r="F11" s="190" t="s">
        <v>1591</v>
      </c>
    </row>
    <row r="12" spans="1:6" ht="22.5" customHeight="1" thickBot="1">
      <c r="A12" s="1263" t="s">
        <v>13</v>
      </c>
      <c r="B12" s="1264"/>
      <c r="C12" s="1264"/>
      <c r="D12" s="1264"/>
      <c r="E12" s="1264"/>
      <c r="F12" s="1265"/>
    </row>
    <row r="13" spans="1:6" ht="12.75">
      <c r="A13" s="191" t="s">
        <v>14</v>
      </c>
      <c r="B13" s="402">
        <v>72.24</v>
      </c>
      <c r="C13" s="403" t="s">
        <v>15</v>
      </c>
      <c r="D13" s="404">
        <v>212.80807941120005</v>
      </c>
      <c r="E13" s="403" t="s">
        <v>16</v>
      </c>
      <c r="F13" s="404">
        <v>593.86824</v>
      </c>
    </row>
    <row r="14" spans="1:6" ht="12.75">
      <c r="A14" s="192" t="s">
        <v>17</v>
      </c>
      <c r="B14" s="405">
        <v>73.56</v>
      </c>
      <c r="C14" s="406" t="s">
        <v>18</v>
      </c>
      <c r="D14" s="407">
        <v>205.61184000000003</v>
      </c>
      <c r="E14" s="406" t="s">
        <v>19</v>
      </c>
      <c r="F14" s="407">
        <v>546.84</v>
      </c>
    </row>
    <row r="15" spans="1:6" ht="12.75">
      <c r="A15" s="192" t="s">
        <v>20</v>
      </c>
      <c r="B15" s="405">
        <v>87</v>
      </c>
      <c r="C15" s="406" t="s">
        <v>21</v>
      </c>
      <c r="D15" s="407">
        <v>235.14120000000003</v>
      </c>
      <c r="E15" s="406" t="s">
        <v>22</v>
      </c>
      <c r="F15" s="407">
        <v>659.48904</v>
      </c>
    </row>
    <row r="16" spans="1:6" ht="12.75">
      <c r="A16" s="192" t="s">
        <v>23</v>
      </c>
      <c r="B16" s="405">
        <v>95.88</v>
      </c>
      <c r="C16" s="406" t="s">
        <v>24</v>
      </c>
      <c r="D16" s="407">
        <v>234.04752000000002</v>
      </c>
      <c r="E16" s="406" t="s">
        <v>25</v>
      </c>
      <c r="F16" s="407">
        <v>619.02288</v>
      </c>
    </row>
    <row r="17" spans="1:6" ht="12.75">
      <c r="A17" s="192" t="s">
        <v>26</v>
      </c>
      <c r="B17" s="405">
        <v>162.81720000000004</v>
      </c>
      <c r="C17" s="406" t="s">
        <v>27</v>
      </c>
      <c r="D17" s="407">
        <v>329.19768000000005</v>
      </c>
      <c r="E17" s="406" t="s">
        <v>28</v>
      </c>
      <c r="F17" s="407">
        <v>1029.15288</v>
      </c>
    </row>
    <row r="18" spans="1:6" ht="12.75">
      <c r="A18" s="192" t="s">
        <v>29</v>
      </c>
      <c r="B18" s="405">
        <v>76.08</v>
      </c>
      <c r="C18" s="406" t="s">
        <v>30</v>
      </c>
      <c r="D18" s="407">
        <v>308.41776000000004</v>
      </c>
      <c r="E18" s="406" t="s">
        <v>31</v>
      </c>
      <c r="F18" s="407">
        <v>948.2205600000001</v>
      </c>
    </row>
    <row r="19" spans="1:6" ht="12.75">
      <c r="A19" s="192" t="s">
        <v>32</v>
      </c>
      <c r="B19" s="405">
        <v>90.72</v>
      </c>
      <c r="C19" s="406" t="s">
        <v>33</v>
      </c>
      <c r="D19" s="407">
        <v>241.70328000000003</v>
      </c>
      <c r="E19" s="406" t="s">
        <v>34</v>
      </c>
      <c r="F19" s="407">
        <v>1102.42944</v>
      </c>
    </row>
    <row r="20" spans="1:6" ht="12.75">
      <c r="A20" s="192" t="s">
        <v>35</v>
      </c>
      <c r="B20" s="405">
        <v>101.64</v>
      </c>
      <c r="C20" s="406" t="s">
        <v>36</v>
      </c>
      <c r="D20" s="407">
        <v>261.38952</v>
      </c>
      <c r="E20" s="406" t="s">
        <v>37</v>
      </c>
      <c r="F20" s="407">
        <v>1172.42496</v>
      </c>
    </row>
    <row r="21" spans="1:6" ht="12.75">
      <c r="A21" s="192" t="s">
        <v>38</v>
      </c>
      <c r="B21" s="405">
        <v>175</v>
      </c>
      <c r="C21" s="406" t="s">
        <v>39</v>
      </c>
      <c r="D21" s="407">
        <v>255.92112</v>
      </c>
      <c r="E21" s="406" t="s">
        <v>40</v>
      </c>
      <c r="F21" s="407">
        <v>1282.8866400000002</v>
      </c>
    </row>
    <row r="22" spans="1:6" ht="12.75">
      <c r="A22" s="193" t="s">
        <v>41</v>
      </c>
      <c r="B22" s="405">
        <v>99</v>
      </c>
      <c r="C22" s="406" t="s">
        <v>42</v>
      </c>
      <c r="D22" s="407">
        <v>283.26312</v>
      </c>
      <c r="E22" s="406" t="s">
        <v>43</v>
      </c>
      <c r="F22" s="407">
        <v>1608.80328</v>
      </c>
    </row>
    <row r="23" spans="1:6" ht="12.75">
      <c r="A23" s="193" t="s">
        <v>44</v>
      </c>
      <c r="B23" s="405">
        <v>106</v>
      </c>
      <c r="C23" s="406" t="s">
        <v>45</v>
      </c>
      <c r="D23" s="407">
        <v>275.60736</v>
      </c>
      <c r="E23" s="406" t="s">
        <v>46</v>
      </c>
      <c r="F23" s="407">
        <v>1473.18696</v>
      </c>
    </row>
    <row r="24" spans="1:6" ht="12.75">
      <c r="A24" s="192" t="s">
        <v>47</v>
      </c>
      <c r="B24" s="405">
        <v>76.68</v>
      </c>
      <c r="C24" s="406" t="s">
        <v>48</v>
      </c>
      <c r="D24" s="407">
        <v>329.19768000000005</v>
      </c>
      <c r="E24" s="406" t="s">
        <v>49</v>
      </c>
      <c r="F24" s="407">
        <v>1635.0516000000002</v>
      </c>
    </row>
    <row r="25" spans="1:6" ht="12.75">
      <c r="A25" s="192" t="s">
        <v>50</v>
      </c>
      <c r="B25" s="405">
        <v>90.84</v>
      </c>
      <c r="C25" s="406" t="s">
        <v>51</v>
      </c>
      <c r="D25" s="407">
        <v>308.41776000000004</v>
      </c>
      <c r="E25" s="406" t="s">
        <v>52</v>
      </c>
      <c r="F25" s="407">
        <v>1979.5608000000002</v>
      </c>
    </row>
    <row r="26" spans="1:6" ht="12.75">
      <c r="A26" s="192" t="s">
        <v>53</v>
      </c>
      <c r="B26" s="405">
        <v>143.28</v>
      </c>
      <c r="C26" s="406" t="s">
        <v>54</v>
      </c>
      <c r="D26" s="407">
        <v>514.0296000000001</v>
      </c>
      <c r="E26" s="406" t="s">
        <v>55</v>
      </c>
      <c r="F26" s="407">
        <v>1945.6567200000002</v>
      </c>
    </row>
    <row r="27" spans="1:6" ht="12.75">
      <c r="A27" s="192" t="s">
        <v>56</v>
      </c>
      <c r="B27" s="405">
        <v>112</v>
      </c>
      <c r="C27" s="406" t="s">
        <v>57</v>
      </c>
      <c r="D27" s="407">
        <v>485.59392</v>
      </c>
      <c r="E27" s="406" t="s">
        <v>58</v>
      </c>
      <c r="F27" s="407">
        <v>348.88392</v>
      </c>
    </row>
    <row r="28" spans="1:6" ht="12.75">
      <c r="A28" s="192" t="s">
        <v>59</v>
      </c>
      <c r="B28" s="405">
        <v>187</v>
      </c>
      <c r="C28" s="406" t="s">
        <v>60</v>
      </c>
      <c r="D28" s="407">
        <v>522.77904</v>
      </c>
      <c r="E28" s="406" t="s">
        <v>61</v>
      </c>
      <c r="F28" s="407">
        <v>329.19768000000005</v>
      </c>
    </row>
    <row r="29" spans="1:6" ht="12.75">
      <c r="A29" s="192" t="s">
        <v>62</v>
      </c>
      <c r="B29" s="405">
        <v>202</v>
      </c>
      <c r="C29" s="406" t="s">
        <v>63</v>
      </c>
      <c r="D29" s="407">
        <v>477.93816000000004</v>
      </c>
      <c r="E29" s="406" t="s">
        <v>64</v>
      </c>
      <c r="F29" s="407">
        <v>362.00808000000006</v>
      </c>
    </row>
    <row r="30" spans="1:6" ht="12.75">
      <c r="A30" s="192" t="s">
        <v>65</v>
      </c>
      <c r="B30" s="405">
        <v>205</v>
      </c>
      <c r="C30" s="406" t="s">
        <v>66</v>
      </c>
      <c r="D30" s="407">
        <v>594.9619200000001</v>
      </c>
      <c r="E30" s="406" t="s">
        <v>67</v>
      </c>
      <c r="F30" s="407">
        <v>343.41552</v>
      </c>
    </row>
    <row r="31" spans="1:6" ht="12.75">
      <c r="A31" s="192" t="s">
        <v>68</v>
      </c>
      <c r="B31" s="405">
        <v>164.76</v>
      </c>
      <c r="C31" s="406" t="s">
        <v>69</v>
      </c>
      <c r="D31" s="407">
        <v>788.54328</v>
      </c>
      <c r="E31" s="406" t="s">
        <v>70</v>
      </c>
      <c r="F31" s="407">
        <v>375.13224</v>
      </c>
    </row>
    <row r="32" spans="1:6" ht="12.75">
      <c r="A32" s="192" t="s">
        <v>71</v>
      </c>
      <c r="B32" s="405">
        <v>185.28</v>
      </c>
      <c r="C32" s="406" t="s">
        <v>72</v>
      </c>
      <c r="D32" s="407">
        <v>564.33888</v>
      </c>
      <c r="E32" s="406" t="s">
        <v>73</v>
      </c>
      <c r="F32" s="407">
        <v>356.53968000000003</v>
      </c>
    </row>
    <row r="33" spans="1:6" ht="12.75">
      <c r="A33" s="192" t="s">
        <v>74</v>
      </c>
      <c r="B33" s="405">
        <v>160</v>
      </c>
      <c r="C33" s="406" t="s">
        <v>75</v>
      </c>
      <c r="D33" s="407">
        <v>591.68088</v>
      </c>
      <c r="E33" s="406" t="s">
        <v>76</v>
      </c>
      <c r="F33" s="407">
        <v>1047.7454400000001</v>
      </c>
    </row>
    <row r="34" spans="1:6" ht="12.75">
      <c r="A34" s="192" t="s">
        <v>77</v>
      </c>
      <c r="B34" s="405">
        <v>200</v>
      </c>
      <c r="C34" s="406" t="s">
        <v>78</v>
      </c>
      <c r="D34" s="407">
        <v>739.32768</v>
      </c>
      <c r="E34" s="406" t="s">
        <v>79</v>
      </c>
      <c r="F34" s="407">
        <v>1002.9045600000001</v>
      </c>
    </row>
    <row r="35" spans="1:6" ht="12.75">
      <c r="A35" s="194"/>
      <c r="B35" s="408"/>
      <c r="C35" s="406" t="s">
        <v>80</v>
      </c>
      <c r="D35" s="407">
        <v>894.6302400000001</v>
      </c>
      <c r="E35" s="406" t="s">
        <v>81</v>
      </c>
      <c r="F35" s="407">
        <v>1251.16992</v>
      </c>
    </row>
    <row r="36" spans="1:6" ht="12.75">
      <c r="A36" s="195"/>
      <c r="B36" s="408"/>
      <c r="C36" s="406" t="s">
        <v>82</v>
      </c>
      <c r="D36" s="407">
        <v>824.6347200000001</v>
      </c>
      <c r="E36" s="409" t="s">
        <v>83</v>
      </c>
      <c r="F36" s="407">
        <v>1811.13408</v>
      </c>
    </row>
    <row r="37" spans="1:6" ht="12.75">
      <c r="A37" s="195"/>
      <c r="B37" s="408"/>
      <c r="C37" s="406" t="s">
        <v>84</v>
      </c>
      <c r="D37" s="407">
        <v>831.1968</v>
      </c>
      <c r="E37" s="409" t="s">
        <v>85</v>
      </c>
      <c r="F37" s="410">
        <v>2109</v>
      </c>
    </row>
    <row r="38" spans="1:6" ht="12.75">
      <c r="A38" s="195"/>
      <c r="B38" s="411"/>
      <c r="C38" s="406" t="s">
        <v>86</v>
      </c>
      <c r="D38" s="407">
        <v>1102.42944</v>
      </c>
      <c r="E38" s="412"/>
      <c r="F38" s="413"/>
    </row>
    <row r="39" spans="1:6" ht="12.75">
      <c r="A39" s="195"/>
      <c r="B39" s="414"/>
      <c r="C39" s="406" t="s">
        <v>87</v>
      </c>
      <c r="D39" s="407">
        <v>1122.11568</v>
      </c>
      <c r="E39" s="412"/>
      <c r="F39" s="413"/>
    </row>
    <row r="40" spans="1:6" ht="13.5" thickBot="1">
      <c r="A40" s="196"/>
      <c r="B40" s="415"/>
      <c r="C40" s="416" t="s">
        <v>88</v>
      </c>
      <c r="D40" s="417">
        <v>1169.1439200000002</v>
      </c>
      <c r="E40" s="418"/>
      <c r="F40" s="419"/>
    </row>
    <row r="41" spans="1:6" ht="22.5" customHeight="1" thickBot="1">
      <c r="A41" s="1255" t="s">
        <v>89</v>
      </c>
      <c r="B41" s="1256"/>
      <c r="C41" s="1256"/>
      <c r="D41" s="1256"/>
      <c r="E41" s="1256"/>
      <c r="F41" s="1257"/>
    </row>
    <row r="42" spans="1:6" ht="12.75">
      <c r="A42" s="420" t="s">
        <v>90</v>
      </c>
      <c r="B42" s="421">
        <v>781.6272172800001</v>
      </c>
      <c r="C42" s="420" t="s">
        <v>91</v>
      </c>
      <c r="D42" s="404">
        <v>993.2215675200001</v>
      </c>
      <c r="E42" s="420" t="s">
        <v>92</v>
      </c>
      <c r="F42" s="404">
        <v>640.56431712</v>
      </c>
    </row>
    <row r="43" spans="1:6" ht="12.75">
      <c r="A43" s="422" t="s">
        <v>93</v>
      </c>
      <c r="B43" s="423">
        <v>790.8772435200001</v>
      </c>
      <c r="C43" s="422" t="s">
        <v>94</v>
      </c>
      <c r="D43" s="407">
        <v>1036.00293888</v>
      </c>
      <c r="E43" s="422" t="s">
        <v>95</v>
      </c>
      <c r="F43" s="407">
        <v>660.22062288</v>
      </c>
    </row>
    <row r="44" spans="1:6" ht="12.75">
      <c r="A44" s="422" t="s">
        <v>96</v>
      </c>
      <c r="B44" s="423">
        <v>801.28352304</v>
      </c>
      <c r="C44" s="422" t="s">
        <v>97</v>
      </c>
      <c r="D44" s="407">
        <v>1209.4409308800002</v>
      </c>
      <c r="E44" s="422" t="s">
        <v>98</v>
      </c>
      <c r="F44" s="407">
        <v>690.2832081600001</v>
      </c>
    </row>
    <row r="45" spans="1:6" ht="12.75">
      <c r="A45" s="422" t="s">
        <v>99</v>
      </c>
      <c r="B45" s="423">
        <v>980.50278144</v>
      </c>
      <c r="C45" s="422" t="s">
        <v>100</v>
      </c>
      <c r="D45" s="407">
        <v>1566.7231944</v>
      </c>
      <c r="E45" s="422" t="s">
        <v>101</v>
      </c>
      <c r="F45" s="407">
        <v>722.6583</v>
      </c>
    </row>
    <row r="46" spans="1:6" ht="12.75">
      <c r="A46" s="422" t="s">
        <v>102</v>
      </c>
      <c r="B46" s="423">
        <v>1068.3780307200002</v>
      </c>
      <c r="C46" s="422" t="s">
        <v>103</v>
      </c>
      <c r="D46" s="407">
        <v>1597.9420329600002</v>
      </c>
      <c r="E46" s="422" t="s">
        <v>104</v>
      </c>
      <c r="F46" s="407">
        <v>740.0020992000002</v>
      </c>
    </row>
    <row r="47" spans="1:6" ht="12.75">
      <c r="A47" s="422" t="s">
        <v>105</v>
      </c>
      <c r="B47" s="423">
        <v>1144.6907472000003</v>
      </c>
      <c r="C47" s="422" t="s">
        <v>106</v>
      </c>
      <c r="D47" s="407">
        <v>2031.5370129600003</v>
      </c>
      <c r="E47" s="422" t="s">
        <v>107</v>
      </c>
      <c r="F47" s="407">
        <v>724.97080656</v>
      </c>
    </row>
    <row r="48" spans="1:6" ht="12.75">
      <c r="A48" s="422" t="s">
        <v>108</v>
      </c>
      <c r="B48" s="423">
        <v>874.1274796800001</v>
      </c>
      <c r="C48" s="422" t="s">
        <v>109</v>
      </c>
      <c r="D48" s="407">
        <v>875.2837329600002</v>
      </c>
      <c r="E48" s="422" t="s">
        <v>110</v>
      </c>
      <c r="F48" s="407">
        <v>752.7208852800001</v>
      </c>
    </row>
    <row r="49" spans="1:6" ht="12.75">
      <c r="A49" s="422" t="s">
        <v>111</v>
      </c>
      <c r="B49" s="423">
        <v>989.75280768</v>
      </c>
      <c r="C49" s="422" t="s">
        <v>112</v>
      </c>
      <c r="D49" s="407">
        <v>999.0028339200001</v>
      </c>
      <c r="E49" s="422" t="s">
        <v>113</v>
      </c>
      <c r="F49" s="407">
        <v>782.78347056</v>
      </c>
    </row>
    <row r="50" spans="1:6" ht="12.75">
      <c r="A50" s="422" t="s">
        <v>114</v>
      </c>
      <c r="B50" s="423">
        <v>1010.5653667200003</v>
      </c>
      <c r="C50" s="422" t="s">
        <v>115</v>
      </c>
      <c r="D50" s="407">
        <v>1051.03423152</v>
      </c>
      <c r="E50" s="422" t="s">
        <v>116</v>
      </c>
      <c r="F50" s="407">
        <v>845.22114768</v>
      </c>
    </row>
    <row r="51" spans="1:6" ht="12.75">
      <c r="A51" s="422" t="s">
        <v>117</v>
      </c>
      <c r="B51" s="423">
        <v>1098.440616</v>
      </c>
      <c r="C51" s="422" t="s">
        <v>118</v>
      </c>
      <c r="D51" s="407">
        <v>1051.03423152</v>
      </c>
      <c r="E51" s="422" t="s">
        <v>119</v>
      </c>
      <c r="F51" s="407">
        <v>572.3453736000001</v>
      </c>
    </row>
    <row r="52" spans="1:6" ht="12.75">
      <c r="A52" s="422" t="s">
        <v>120</v>
      </c>
      <c r="B52" s="423">
        <v>1204.8159177600003</v>
      </c>
      <c r="C52" s="422" t="s">
        <v>121</v>
      </c>
      <c r="D52" s="407">
        <v>1226.78473008</v>
      </c>
      <c r="E52" s="422" t="s">
        <v>122</v>
      </c>
      <c r="F52" s="407">
        <v>631.3142908800002</v>
      </c>
    </row>
    <row r="53" spans="1:6" ht="12.75">
      <c r="A53" s="422" t="s">
        <v>123</v>
      </c>
      <c r="B53" s="423">
        <v>1234.8785030400002</v>
      </c>
      <c r="C53" s="422" t="s">
        <v>124</v>
      </c>
      <c r="D53" s="407">
        <v>1533.1918492800003</v>
      </c>
      <c r="E53" s="422" t="s">
        <v>125</v>
      </c>
      <c r="F53" s="407">
        <v>681.0331819200001</v>
      </c>
    </row>
    <row r="54" spans="1:6" ht="12.75">
      <c r="A54" s="422" t="s">
        <v>126</v>
      </c>
      <c r="B54" s="423">
        <v>1234.8785030400002</v>
      </c>
      <c r="C54" s="422" t="s">
        <v>127</v>
      </c>
      <c r="D54" s="407">
        <v>1533.1918492800003</v>
      </c>
      <c r="E54" s="422" t="s">
        <v>128</v>
      </c>
      <c r="F54" s="407">
        <v>760.8146582400001</v>
      </c>
    </row>
    <row r="55" spans="1:6" ht="12.75">
      <c r="A55" s="422" t="s">
        <v>129</v>
      </c>
      <c r="B55" s="423">
        <v>1446.4728532800002</v>
      </c>
      <c r="C55" s="422" t="s">
        <v>130</v>
      </c>
      <c r="D55" s="407">
        <v>1607.1920592000004</v>
      </c>
      <c r="E55" s="422" t="s">
        <v>131</v>
      </c>
      <c r="F55" s="407">
        <v>801.28352304</v>
      </c>
    </row>
    <row r="56" spans="1:6" ht="12.75">
      <c r="A56" s="422" t="s">
        <v>132</v>
      </c>
      <c r="B56" s="423">
        <v>1000.1590872000002</v>
      </c>
      <c r="C56" s="422" t="s">
        <v>133</v>
      </c>
      <c r="D56" s="407">
        <v>1607.1920592000004</v>
      </c>
      <c r="E56" s="422" t="s">
        <v>134</v>
      </c>
      <c r="F56" s="407">
        <v>832.5023616000001</v>
      </c>
    </row>
    <row r="57" spans="1:6" ht="12.75">
      <c r="A57" s="422" t="s">
        <v>135</v>
      </c>
      <c r="B57" s="423">
        <v>1031.3779257600002</v>
      </c>
      <c r="C57" s="422" t="s">
        <v>136</v>
      </c>
      <c r="D57" s="407">
        <v>2339.10038544</v>
      </c>
      <c r="E57" s="422" t="s">
        <v>137</v>
      </c>
      <c r="F57" s="407">
        <v>1168.97206608</v>
      </c>
    </row>
    <row r="58" spans="1:6" ht="12.75">
      <c r="A58" s="422" t="s">
        <v>138</v>
      </c>
      <c r="B58" s="423">
        <v>1031.3779257600002</v>
      </c>
      <c r="C58" s="422" t="s">
        <v>139</v>
      </c>
      <c r="D58" s="407">
        <v>2339.10038544</v>
      </c>
      <c r="E58" s="422" t="s">
        <v>140</v>
      </c>
      <c r="F58" s="407">
        <v>1185.159612</v>
      </c>
    </row>
    <row r="59" spans="1:6" ht="12.75">
      <c r="A59" s="422" t="s">
        <v>141</v>
      </c>
      <c r="B59" s="423">
        <v>1115.7844152000002</v>
      </c>
      <c r="C59" s="422" t="s">
        <v>142</v>
      </c>
      <c r="D59" s="407">
        <v>2403.85056912</v>
      </c>
      <c r="E59" s="422" t="s">
        <v>143</v>
      </c>
      <c r="F59" s="407">
        <v>1267.2535948800003</v>
      </c>
    </row>
    <row r="60" spans="1:6" ht="12.75">
      <c r="A60" s="422" t="s">
        <v>144</v>
      </c>
      <c r="B60" s="423">
        <v>1304.2536998399999</v>
      </c>
      <c r="C60" s="422" t="s">
        <v>145</v>
      </c>
      <c r="D60" s="407">
        <v>1115.7844152000002</v>
      </c>
      <c r="E60" s="422" t="s">
        <v>146</v>
      </c>
      <c r="F60" s="407">
        <v>755.0333918400001</v>
      </c>
    </row>
    <row r="61" spans="1:6" ht="12.75">
      <c r="A61" s="422" t="s">
        <v>147</v>
      </c>
      <c r="B61" s="423">
        <v>1304.2536998399999</v>
      </c>
      <c r="C61" s="422" t="s">
        <v>148</v>
      </c>
      <c r="D61" s="407">
        <v>1273.0348612800003</v>
      </c>
      <c r="E61" s="422" t="s">
        <v>149</v>
      </c>
      <c r="F61" s="407">
        <v>777.0022041600001</v>
      </c>
    </row>
    <row r="62" spans="1:6" ht="12.75">
      <c r="A62" s="422" t="s">
        <v>150</v>
      </c>
      <c r="B62" s="423">
        <v>1387.503936</v>
      </c>
      <c r="C62" s="422" t="s">
        <v>151</v>
      </c>
      <c r="D62" s="407">
        <v>1237.1910096</v>
      </c>
      <c r="E62" s="422" t="s">
        <v>152</v>
      </c>
      <c r="F62" s="407">
        <v>800.1272697600001</v>
      </c>
    </row>
    <row r="63" spans="1:6" ht="13.5" thickBot="1">
      <c r="A63" s="424" t="s">
        <v>153</v>
      </c>
      <c r="B63" s="425">
        <v>1387.503936</v>
      </c>
      <c r="C63" s="426" t="s">
        <v>154</v>
      </c>
      <c r="D63" s="417">
        <v>1433.7540672000002</v>
      </c>
      <c r="E63" s="424" t="s">
        <v>155</v>
      </c>
      <c r="F63" s="417">
        <v>851.0024140800002</v>
      </c>
    </row>
    <row r="64" spans="1:6" ht="12.75">
      <c r="A64" s="197"/>
      <c r="B64" s="423"/>
      <c r="C64" s="198"/>
      <c r="D64" s="423"/>
      <c r="E64" s="197"/>
      <c r="F64" s="423"/>
    </row>
    <row r="65" s="101" customFormat="1" ht="12.75"/>
    <row r="69" ht="13.5" thickBot="1"/>
    <row r="70" spans="1:4" ht="12.75">
      <c r="A70" s="1253" t="s">
        <v>12</v>
      </c>
      <c r="B70" s="187" t="s">
        <v>1907</v>
      </c>
      <c r="C70" s="1253" t="s">
        <v>12</v>
      </c>
      <c r="D70" s="187" t="s">
        <v>1907</v>
      </c>
    </row>
    <row r="71" spans="1:4" ht="13.5" thickBot="1">
      <c r="A71" s="1254"/>
      <c r="B71" s="190" t="s">
        <v>1591</v>
      </c>
      <c r="C71" s="1254"/>
      <c r="D71" s="190" t="s">
        <v>1591</v>
      </c>
    </row>
    <row r="72" spans="1:4" ht="15.75" thickBot="1">
      <c r="A72" s="1255" t="s">
        <v>156</v>
      </c>
      <c r="B72" s="1256"/>
      <c r="C72" s="1256"/>
      <c r="D72" s="1257"/>
    </row>
    <row r="73" spans="1:4" ht="12.75">
      <c r="A73" s="200" t="s">
        <v>160</v>
      </c>
      <c r="B73" s="427">
        <v>279.3</v>
      </c>
      <c r="C73" s="200" t="s">
        <v>616</v>
      </c>
      <c r="D73" s="427">
        <v>406.35</v>
      </c>
    </row>
    <row r="74" spans="1:4" ht="12.75">
      <c r="A74" s="201" t="s">
        <v>161</v>
      </c>
      <c r="B74" s="428">
        <v>301.35</v>
      </c>
      <c r="C74" s="201" t="s">
        <v>617</v>
      </c>
      <c r="D74" s="428">
        <v>429.45</v>
      </c>
    </row>
    <row r="75" spans="1:4" ht="12.75">
      <c r="A75" s="201" t="s">
        <v>162</v>
      </c>
      <c r="B75" s="428">
        <v>327.6</v>
      </c>
      <c r="C75" s="201" t="s">
        <v>618</v>
      </c>
      <c r="D75" s="428">
        <v>449.4</v>
      </c>
    </row>
    <row r="76" spans="1:4" ht="12.75">
      <c r="A76" s="201" t="s">
        <v>163</v>
      </c>
      <c r="B76" s="428">
        <v>418.95</v>
      </c>
      <c r="C76" s="201" t="s">
        <v>619</v>
      </c>
      <c r="D76" s="428">
        <v>564.9</v>
      </c>
    </row>
    <row r="77" spans="1:4" ht="12.75">
      <c r="A77" s="201" t="s">
        <v>605</v>
      </c>
      <c r="B77" s="428">
        <v>535.5</v>
      </c>
      <c r="C77" s="201" t="s">
        <v>620</v>
      </c>
      <c r="D77" s="428">
        <v>478.8</v>
      </c>
    </row>
    <row r="78" spans="1:4" ht="12.75">
      <c r="A78" s="201" t="s">
        <v>606</v>
      </c>
      <c r="B78" s="428">
        <v>557.55</v>
      </c>
      <c r="C78" s="201" t="s">
        <v>621</v>
      </c>
      <c r="D78" s="428">
        <v>499.8</v>
      </c>
    </row>
    <row r="79" spans="1:4" ht="12.75">
      <c r="A79" s="201" t="s">
        <v>607</v>
      </c>
      <c r="B79" s="428">
        <v>618.45</v>
      </c>
      <c r="C79" s="201" t="s">
        <v>622</v>
      </c>
      <c r="D79" s="428">
        <v>516.6</v>
      </c>
    </row>
    <row r="80" spans="1:4" ht="12.75">
      <c r="A80" s="201" t="s">
        <v>608</v>
      </c>
      <c r="B80" s="428">
        <v>715.05</v>
      </c>
      <c r="C80" s="201" t="s">
        <v>623</v>
      </c>
      <c r="D80" s="428">
        <v>476.7</v>
      </c>
    </row>
    <row r="81" spans="1:4" ht="12.75">
      <c r="A81" s="201" t="s">
        <v>157</v>
      </c>
      <c r="B81" s="428">
        <v>236.25</v>
      </c>
      <c r="C81" s="201" t="s">
        <v>624</v>
      </c>
      <c r="D81" s="428">
        <v>634.2</v>
      </c>
    </row>
    <row r="82" spans="1:4" ht="12.75">
      <c r="A82" s="201" t="s">
        <v>158</v>
      </c>
      <c r="B82" s="428">
        <v>253.05</v>
      </c>
      <c r="C82" s="201" t="s">
        <v>625</v>
      </c>
      <c r="D82" s="428">
        <v>772.8</v>
      </c>
    </row>
    <row r="83" spans="1:4" ht="12.75">
      <c r="A83" s="201" t="s">
        <v>159</v>
      </c>
      <c r="B83" s="428">
        <v>263.55</v>
      </c>
      <c r="C83" s="201" t="s">
        <v>626</v>
      </c>
      <c r="D83" s="428">
        <v>893.55</v>
      </c>
    </row>
    <row r="84" spans="1:4" ht="12.75">
      <c r="A84" s="201" t="s">
        <v>609</v>
      </c>
      <c r="B84" s="428">
        <v>278.25</v>
      </c>
      <c r="C84" s="201" t="s">
        <v>627</v>
      </c>
      <c r="D84" s="428">
        <v>1002.75</v>
      </c>
    </row>
    <row r="85" spans="1:4" ht="12.75">
      <c r="A85" s="201" t="s">
        <v>610</v>
      </c>
      <c r="B85" s="428">
        <v>297.15</v>
      </c>
      <c r="C85" s="201" t="s">
        <v>628</v>
      </c>
      <c r="D85" s="428">
        <v>1019.55</v>
      </c>
    </row>
    <row r="86" spans="1:4" ht="12.75">
      <c r="A86" s="201" t="s">
        <v>611</v>
      </c>
      <c r="B86" s="428">
        <v>369.6</v>
      </c>
      <c r="C86" s="201" t="s">
        <v>629</v>
      </c>
      <c r="D86" s="428">
        <v>446.25</v>
      </c>
    </row>
    <row r="87" spans="1:4" ht="12.75">
      <c r="A87" s="201" t="s">
        <v>612</v>
      </c>
      <c r="B87" s="428">
        <v>389.55</v>
      </c>
      <c r="C87" s="201" t="s">
        <v>630</v>
      </c>
      <c r="D87" s="428">
        <v>470.4</v>
      </c>
    </row>
    <row r="88" spans="1:4" ht="12.75">
      <c r="A88" s="201" t="s">
        <v>613</v>
      </c>
      <c r="B88" s="428">
        <v>407.4</v>
      </c>
      <c r="C88" s="201" t="s">
        <v>631</v>
      </c>
      <c r="D88" s="428">
        <v>513.45</v>
      </c>
    </row>
    <row r="89" spans="1:4" ht="12.75">
      <c r="A89" s="201" t="s">
        <v>614</v>
      </c>
      <c r="B89" s="428">
        <v>416.85</v>
      </c>
      <c r="C89" s="201" t="s">
        <v>632</v>
      </c>
      <c r="D89" s="428">
        <v>610.05</v>
      </c>
    </row>
    <row r="90" spans="1:4" ht="13.5" thickBot="1">
      <c r="A90" s="202" t="s">
        <v>615</v>
      </c>
      <c r="B90" s="429">
        <v>453.6</v>
      </c>
      <c r="C90" s="202" t="s">
        <v>633</v>
      </c>
      <c r="D90" s="429">
        <v>819</v>
      </c>
    </row>
    <row r="91" spans="1:4" ht="15.75" thickBot="1">
      <c r="A91" s="1255" t="s">
        <v>164</v>
      </c>
      <c r="B91" s="1256"/>
      <c r="C91" s="1256"/>
      <c r="D91" s="1257"/>
    </row>
    <row r="92" spans="1:4" ht="12.75">
      <c r="A92" s="200" t="s">
        <v>165</v>
      </c>
      <c r="B92" s="427">
        <v>250.832</v>
      </c>
      <c r="C92" s="200" t="s">
        <v>166</v>
      </c>
      <c r="D92" s="427">
        <v>404.004</v>
      </c>
    </row>
    <row r="93" spans="1:4" ht="12.75">
      <c r="A93" s="201" t="s">
        <v>167</v>
      </c>
      <c r="B93" s="428">
        <v>285.784</v>
      </c>
      <c r="C93" s="201" t="s">
        <v>168</v>
      </c>
      <c r="D93" s="428">
        <v>418.396</v>
      </c>
    </row>
    <row r="94" spans="1:4" ht="12.75">
      <c r="A94" s="201" t="s">
        <v>169</v>
      </c>
      <c r="B94" s="428">
        <v>336.156</v>
      </c>
      <c r="C94" s="201" t="s">
        <v>170</v>
      </c>
      <c r="D94" s="428">
        <v>452.32</v>
      </c>
    </row>
    <row r="95" spans="1:4" ht="12.75">
      <c r="A95" s="201" t="s">
        <v>171</v>
      </c>
      <c r="B95" s="428">
        <v>358.772</v>
      </c>
      <c r="C95" s="201" t="s">
        <v>172</v>
      </c>
      <c r="D95" s="428">
        <v>373.164</v>
      </c>
    </row>
    <row r="96" spans="1:4" ht="12.75">
      <c r="A96" s="201" t="s">
        <v>173</v>
      </c>
      <c r="B96" s="428">
        <v>268.308</v>
      </c>
      <c r="C96" s="201" t="s">
        <v>174</v>
      </c>
      <c r="D96" s="428">
        <v>418.396</v>
      </c>
    </row>
    <row r="97" spans="1:4" ht="12.75">
      <c r="A97" s="201" t="s">
        <v>175</v>
      </c>
      <c r="B97" s="428">
        <v>304.288</v>
      </c>
      <c r="C97" s="201" t="s">
        <v>176</v>
      </c>
      <c r="D97" s="428">
        <v>456.432</v>
      </c>
    </row>
    <row r="98" spans="1:4" ht="12.75">
      <c r="A98" s="201" t="s">
        <v>177</v>
      </c>
      <c r="B98" s="428">
        <v>358.772</v>
      </c>
      <c r="C98" s="201" t="s">
        <v>178</v>
      </c>
      <c r="D98" s="428">
        <v>487.272</v>
      </c>
    </row>
    <row r="99" spans="1:4" ht="12.75">
      <c r="A99" s="201" t="s">
        <v>179</v>
      </c>
      <c r="B99" s="428">
        <v>412.228</v>
      </c>
      <c r="C99" s="201" t="s">
        <v>180</v>
      </c>
      <c r="D99" s="428">
        <v>482.132</v>
      </c>
    </row>
    <row r="100" spans="1:4" ht="12.75">
      <c r="A100" s="201" t="s">
        <v>181</v>
      </c>
      <c r="B100" s="428">
        <v>519.14</v>
      </c>
      <c r="C100" s="201" t="s">
        <v>182</v>
      </c>
      <c r="D100" s="428">
        <v>512.972</v>
      </c>
    </row>
    <row r="101" spans="1:4" ht="12.75">
      <c r="A101" s="201" t="s">
        <v>183</v>
      </c>
      <c r="B101" s="428">
        <v>577.736</v>
      </c>
      <c r="C101" s="201" t="s">
        <v>184</v>
      </c>
      <c r="D101" s="428">
        <v>557.176</v>
      </c>
    </row>
    <row r="102" spans="1:4" ht="12.75">
      <c r="A102" s="201" t="s">
        <v>185</v>
      </c>
      <c r="B102" s="428">
        <v>229.244</v>
      </c>
      <c r="C102" s="201" t="s">
        <v>186</v>
      </c>
      <c r="D102" s="428">
        <v>652.78</v>
      </c>
    </row>
    <row r="103" spans="1:4" ht="12.75">
      <c r="A103" s="201" t="s">
        <v>187</v>
      </c>
      <c r="B103" s="428">
        <v>259.056</v>
      </c>
      <c r="C103" s="201" t="s">
        <v>189</v>
      </c>
      <c r="D103" s="428">
        <v>678.48</v>
      </c>
    </row>
    <row r="104" spans="1:4" ht="12.75">
      <c r="A104" s="201" t="s">
        <v>188</v>
      </c>
      <c r="B104" s="428">
        <v>309.428</v>
      </c>
      <c r="C104" s="201" t="s">
        <v>191</v>
      </c>
      <c r="D104" s="428">
        <v>766.888</v>
      </c>
    </row>
    <row r="105" spans="1:4" ht="12.75">
      <c r="A105" s="201" t="s">
        <v>190</v>
      </c>
      <c r="B105" s="428">
        <v>326.904</v>
      </c>
      <c r="C105" s="201" t="s">
        <v>192</v>
      </c>
      <c r="D105" s="428">
        <v>883.052</v>
      </c>
    </row>
    <row r="106" spans="1:4" ht="12.75">
      <c r="A106" s="201" t="s">
        <v>193</v>
      </c>
      <c r="B106" s="428">
        <v>241.58</v>
      </c>
      <c r="C106" s="201" t="s">
        <v>194</v>
      </c>
      <c r="D106" s="428">
        <v>931.368</v>
      </c>
    </row>
    <row r="107" spans="1:4" ht="12.75">
      <c r="A107" s="201" t="s">
        <v>195</v>
      </c>
      <c r="B107" s="428">
        <v>277.56</v>
      </c>
      <c r="C107" s="201" t="s">
        <v>197</v>
      </c>
      <c r="D107" s="428">
        <v>858.38</v>
      </c>
    </row>
    <row r="108" spans="1:4" ht="12.75">
      <c r="A108" s="201" t="s">
        <v>196</v>
      </c>
      <c r="B108" s="428">
        <v>326.904</v>
      </c>
      <c r="C108" s="201" t="s">
        <v>199</v>
      </c>
      <c r="D108" s="428">
        <v>997.16</v>
      </c>
    </row>
    <row r="109" spans="1:4" ht="12.75">
      <c r="A109" s="201" t="s">
        <v>198</v>
      </c>
      <c r="B109" s="428">
        <v>371.108</v>
      </c>
      <c r="C109" s="201" t="s">
        <v>200</v>
      </c>
      <c r="D109" s="428">
        <v>1162.6680000000001</v>
      </c>
    </row>
    <row r="110" spans="1:4" ht="12.75">
      <c r="A110" s="201" t="s">
        <v>202</v>
      </c>
      <c r="B110" s="428">
        <v>474.93600000000004</v>
      </c>
      <c r="C110" s="201" t="s">
        <v>201</v>
      </c>
      <c r="D110" s="428">
        <v>1221.2640000000001</v>
      </c>
    </row>
    <row r="111" spans="1:4" ht="12.75">
      <c r="A111" s="201" t="s">
        <v>203</v>
      </c>
      <c r="B111" s="428">
        <v>528.392</v>
      </c>
      <c r="C111" s="201" t="s">
        <v>204</v>
      </c>
      <c r="D111" s="428">
        <v>1419.6680000000001</v>
      </c>
    </row>
    <row r="112" spans="1:4" ht="12.75">
      <c r="A112" s="201" t="s">
        <v>205</v>
      </c>
      <c r="B112" s="428">
        <v>564.372</v>
      </c>
      <c r="C112" s="201" t="s">
        <v>206</v>
      </c>
      <c r="D112" s="428">
        <v>1763.02</v>
      </c>
    </row>
    <row r="113" spans="1:4" ht="12.75">
      <c r="A113" s="201" t="s">
        <v>207</v>
      </c>
      <c r="B113" s="428">
        <v>568.484</v>
      </c>
      <c r="C113" s="201" t="s">
        <v>208</v>
      </c>
      <c r="D113" s="428">
        <v>2256.46</v>
      </c>
    </row>
    <row r="114" spans="1:4" ht="12.75">
      <c r="A114" s="201" t="s">
        <v>209</v>
      </c>
      <c r="B114" s="428">
        <v>612.688</v>
      </c>
      <c r="C114" s="201" t="s">
        <v>210</v>
      </c>
      <c r="D114" s="428">
        <v>2377.764</v>
      </c>
    </row>
    <row r="115" spans="1:4" ht="13.5" thickBot="1">
      <c r="A115" s="202" t="s">
        <v>212</v>
      </c>
      <c r="B115" s="429">
        <v>729.88</v>
      </c>
      <c r="C115" s="202" t="s">
        <v>213</v>
      </c>
      <c r="D115" s="429">
        <v>2798.216</v>
      </c>
    </row>
    <row r="116" spans="1:4" ht="15.75" thickBot="1">
      <c r="A116" s="1255" t="s">
        <v>214</v>
      </c>
      <c r="B116" s="1256"/>
      <c r="C116" s="1256"/>
      <c r="D116" s="1257"/>
    </row>
    <row r="117" spans="1:4" ht="12.75" customHeight="1">
      <c r="A117" s="430" t="s">
        <v>215</v>
      </c>
      <c r="B117" s="404">
        <v>99</v>
      </c>
      <c r="C117" s="430" t="s">
        <v>216</v>
      </c>
      <c r="D117" s="404">
        <v>183</v>
      </c>
    </row>
    <row r="118" spans="1:4" ht="12.75" customHeight="1">
      <c r="A118" s="431" t="s">
        <v>217</v>
      </c>
      <c r="B118" s="407">
        <v>143</v>
      </c>
      <c r="C118" s="431" t="s">
        <v>218</v>
      </c>
      <c r="D118" s="407">
        <v>190</v>
      </c>
    </row>
    <row r="119" spans="1:4" ht="12.75" customHeight="1">
      <c r="A119" s="431" t="s">
        <v>219</v>
      </c>
      <c r="B119" s="407">
        <v>136</v>
      </c>
      <c r="C119" s="431" t="s">
        <v>634</v>
      </c>
      <c r="D119" s="407">
        <v>1032.112</v>
      </c>
    </row>
    <row r="120" spans="1:4" ht="12.75" customHeight="1">
      <c r="A120" s="431" t="s">
        <v>221</v>
      </c>
      <c r="B120" s="407">
        <v>164</v>
      </c>
      <c r="C120" s="431" t="s">
        <v>635</v>
      </c>
      <c r="D120" s="407">
        <v>1139.0240000000001</v>
      </c>
    </row>
    <row r="121" spans="1:4" ht="12.75" customHeight="1">
      <c r="A121" s="431" t="s">
        <v>222</v>
      </c>
      <c r="B121" s="407">
        <v>227</v>
      </c>
      <c r="C121" s="431" t="s">
        <v>220</v>
      </c>
      <c r="D121" s="407">
        <v>1198.6480000000001</v>
      </c>
    </row>
    <row r="122" spans="1:4" ht="12.75" customHeight="1">
      <c r="A122" s="431" t="s">
        <v>223</v>
      </c>
      <c r="B122" s="407">
        <v>249</v>
      </c>
      <c r="C122" s="431" t="s">
        <v>636</v>
      </c>
      <c r="D122" s="407">
        <v>1262.384</v>
      </c>
    </row>
    <row r="123" spans="1:4" ht="12.75" customHeight="1">
      <c r="A123" s="431" t="s">
        <v>224</v>
      </c>
      <c r="B123" s="407">
        <v>731</v>
      </c>
      <c r="C123" s="431" t="s">
        <v>637</v>
      </c>
      <c r="D123" s="407">
        <v>1293.224</v>
      </c>
    </row>
    <row r="124" spans="1:4" ht="12.75" customHeight="1" thickBot="1">
      <c r="A124" s="432" t="s">
        <v>225</v>
      </c>
      <c r="B124" s="417">
        <v>884</v>
      </c>
      <c r="C124" s="432" t="s">
        <v>638</v>
      </c>
      <c r="D124" s="417">
        <v>1259.3</v>
      </c>
    </row>
    <row r="126" spans="1:6" ht="12.75">
      <c r="A126" s="1260" t="s">
        <v>1150</v>
      </c>
      <c r="B126" s="1260"/>
      <c r="C126" s="1260"/>
      <c r="D126" s="1260"/>
      <c r="E126" s="1260"/>
      <c r="F126" s="1260"/>
    </row>
    <row r="129" ht="12.75">
      <c r="C129" s="104" t="s">
        <v>835</v>
      </c>
    </row>
    <row r="130" ht="12.75">
      <c r="C130" s="104"/>
    </row>
    <row r="131" ht="12.75">
      <c r="C131" s="501" t="s">
        <v>1241</v>
      </c>
    </row>
  </sheetData>
  <sheetProtection/>
  <mergeCells count="13">
    <mergeCell ref="A41:F41"/>
    <mergeCell ref="A116:D116"/>
    <mergeCell ref="A70:A71"/>
    <mergeCell ref="C70:C71"/>
    <mergeCell ref="A72:D72"/>
    <mergeCell ref="A91:D91"/>
    <mergeCell ref="A7:F7"/>
    <mergeCell ref="A8:F8"/>
    <mergeCell ref="A126:F126"/>
    <mergeCell ref="A10:A11"/>
    <mergeCell ref="C10:C11"/>
    <mergeCell ref="E10:E11"/>
    <mergeCell ref="A12:F12"/>
  </mergeCells>
  <hyperlinks>
    <hyperlink ref="C131" location="содержание!A1" display="Вернутся к содержанию"/>
    <hyperlink ref="D5" r:id="rId1" display="www.evolux.com.ua"/>
    <hyperlink ref="D4" r:id="rId2" display="pavel-evolux@ukr.net"/>
  </hyperlinks>
  <printOptions/>
  <pageMargins left="0.7874015748031497" right="0.7874015748031497" top="0.1968503937007874" bottom="0.3937007874015748" header="0.5118110236220472" footer="0.5118110236220472"/>
  <pageSetup horizontalDpi="600" verticalDpi="600" orientation="portrait" paperSize="9" scale="69" r:id="rId7"/>
  <rowBreaks count="1" manualBreakCount="1">
    <brk id="90" max="6" man="1"/>
  </rowBreaks>
  <drawing r:id="rId6"/>
  <legacyDrawing r:id="rId5"/>
  <oleObjects>
    <oleObject progId="CorelDraw.Graphic.8" shapeId="1940304" r:id="rId3"/>
    <oleObject progId="" shapeId="1940312" r:id="rId4"/>
  </oleObjects>
</worksheet>
</file>

<file path=xl/worksheets/sheet21.xml><?xml version="1.0" encoding="utf-8"?>
<worksheet xmlns="http://schemas.openxmlformats.org/spreadsheetml/2006/main" xmlns:r="http://schemas.openxmlformats.org/officeDocument/2006/relationships">
  <dimension ref="A1:F121"/>
  <sheetViews>
    <sheetView zoomScaleSheetLayoutView="90" zoomScalePageLayoutView="0" workbookViewId="0" topLeftCell="A1">
      <selection activeCell="E115" sqref="E115"/>
    </sheetView>
  </sheetViews>
  <sheetFormatPr defaultColWidth="9.00390625" defaultRowHeight="12.75"/>
  <cols>
    <col min="1" max="1" width="18.125" style="220" customWidth="1"/>
    <col min="2" max="2" width="13.00390625" style="0" customWidth="1"/>
    <col min="3" max="3" width="18.875" style="220" customWidth="1"/>
    <col min="4" max="4" width="13.125" style="0" customWidth="1"/>
    <col min="5" max="5" width="12.875" style="220" customWidth="1"/>
    <col min="6" max="6" width="12.25390625" style="0" customWidth="1"/>
  </cols>
  <sheetData>
    <row r="1" spans="1:3" ht="12.75">
      <c r="A1" s="219"/>
      <c r="B1" s="6"/>
      <c r="C1" s="219"/>
    </row>
    <row r="2" spans="1:3" ht="12.75">
      <c r="A2" s="219"/>
      <c r="B2" s="6"/>
      <c r="C2" s="57" t="s">
        <v>1615</v>
      </c>
    </row>
    <row r="3" spans="1:3" ht="12.75">
      <c r="A3" s="219"/>
      <c r="B3" s="6"/>
      <c r="C3" s="57" t="s">
        <v>1588</v>
      </c>
    </row>
    <row r="4" spans="1:3" ht="12.75">
      <c r="A4" s="219"/>
      <c r="B4" s="6"/>
      <c r="C4" s="57" t="s">
        <v>1589</v>
      </c>
    </row>
    <row r="5" spans="1:4" ht="12.75">
      <c r="A5" s="219"/>
      <c r="B5" s="802" t="s">
        <v>249</v>
      </c>
      <c r="D5" s="501" t="s">
        <v>248</v>
      </c>
    </row>
    <row r="6" spans="1:3" ht="12.75">
      <c r="A6" s="219"/>
      <c r="B6" s="6"/>
      <c r="C6" s="219"/>
    </row>
    <row r="7" spans="1:6" ht="12.75">
      <c r="A7" s="1266"/>
      <c r="B7" s="1266"/>
      <c r="C7" s="1266"/>
      <c r="D7" s="1266"/>
      <c r="E7" s="1266"/>
      <c r="F7" s="1266"/>
    </row>
    <row r="8" ht="15">
      <c r="C8" s="112" t="s">
        <v>226</v>
      </c>
    </row>
    <row r="9" ht="15">
      <c r="C9" s="98" t="s">
        <v>11</v>
      </c>
    </row>
    <row r="10" spans="1:6" ht="13.5" customHeight="1" thickBot="1">
      <c r="A10" s="1270"/>
      <c r="B10" s="1270"/>
      <c r="C10" s="1270"/>
      <c r="D10" s="1270"/>
      <c r="E10" s="1270"/>
      <c r="F10" s="1270"/>
    </row>
    <row r="11" spans="1:6" ht="12.75">
      <c r="A11" s="203" t="s">
        <v>12</v>
      </c>
      <c r="B11" s="178" t="s">
        <v>1907</v>
      </c>
      <c r="C11" s="203" t="s">
        <v>12</v>
      </c>
      <c r="D11" s="180" t="s">
        <v>1907</v>
      </c>
      <c r="E11" s="203" t="s">
        <v>12</v>
      </c>
      <c r="F11" s="204" t="s">
        <v>1907</v>
      </c>
    </row>
    <row r="12" spans="1:6" ht="13.5" thickBot="1">
      <c r="A12" s="221"/>
      <c r="B12" s="205" t="s">
        <v>1591</v>
      </c>
      <c r="C12" s="221"/>
      <c r="D12" s="182" t="s">
        <v>1591</v>
      </c>
      <c r="E12" s="221"/>
      <c r="F12" s="206" t="s">
        <v>1591</v>
      </c>
    </row>
    <row r="13" spans="1:6" ht="22.5" customHeight="1" thickBot="1">
      <c r="A13" s="1271" t="s">
        <v>13</v>
      </c>
      <c r="B13" s="1272"/>
      <c r="C13" s="1272"/>
      <c r="D13" s="1272"/>
      <c r="E13" s="1272"/>
      <c r="F13" s="1273"/>
    </row>
    <row r="14" spans="1:6" ht="17.25" customHeight="1">
      <c r="A14" s="207" t="s">
        <v>227</v>
      </c>
      <c r="B14" s="212"/>
      <c r="C14" s="222" t="s">
        <v>228</v>
      </c>
      <c r="D14" s="212"/>
      <c r="E14" s="222" t="s">
        <v>228</v>
      </c>
      <c r="F14" s="212"/>
    </row>
    <row r="15" spans="1:6" ht="13.5" customHeight="1">
      <c r="A15" s="223" t="s">
        <v>229</v>
      </c>
      <c r="B15" s="213">
        <v>109.1727</v>
      </c>
      <c r="C15" s="228" t="s">
        <v>230</v>
      </c>
      <c r="D15" s="213">
        <v>484.6788</v>
      </c>
      <c r="E15" s="228" t="s">
        <v>231</v>
      </c>
      <c r="F15" s="213">
        <v>922.5693</v>
      </c>
    </row>
    <row r="16" spans="1:6" ht="13.5" customHeight="1">
      <c r="A16" s="223" t="s">
        <v>232</v>
      </c>
      <c r="B16" s="213">
        <v>119.97</v>
      </c>
      <c r="C16" s="228" t="s">
        <v>233</v>
      </c>
      <c r="D16" s="213">
        <v>520.6697999999999</v>
      </c>
      <c r="E16" s="228" t="s">
        <v>234</v>
      </c>
      <c r="F16" s="213">
        <v>989.7525</v>
      </c>
    </row>
    <row r="17" spans="1:6" ht="13.5" customHeight="1">
      <c r="A17" s="223" t="s">
        <v>235</v>
      </c>
      <c r="B17" s="213">
        <v>125.96849999999999</v>
      </c>
      <c r="C17" s="228" t="s">
        <v>236</v>
      </c>
      <c r="D17" s="213">
        <v>655.0362</v>
      </c>
      <c r="E17" s="228" t="s">
        <v>237</v>
      </c>
      <c r="F17" s="213">
        <v>1245.2885999999999</v>
      </c>
    </row>
    <row r="18" spans="1:6" ht="13.5" customHeight="1">
      <c r="A18" s="223" t="s">
        <v>238</v>
      </c>
      <c r="B18" s="213">
        <v>145.16369999999998</v>
      </c>
      <c r="C18" s="228" t="s">
        <v>239</v>
      </c>
      <c r="D18" s="213">
        <v>584.2538999999999</v>
      </c>
      <c r="E18" s="228" t="s">
        <v>240</v>
      </c>
      <c r="F18" s="213">
        <v>1110.9221999999997</v>
      </c>
    </row>
    <row r="19" spans="1:6" ht="13.5" customHeight="1">
      <c r="A19" s="223" t="s">
        <v>241</v>
      </c>
      <c r="B19" s="213">
        <v>158.3604</v>
      </c>
      <c r="C19" s="228" t="s">
        <v>242</v>
      </c>
      <c r="D19" s="213">
        <v>718.6202999999999</v>
      </c>
      <c r="E19" s="228" t="s">
        <v>243</v>
      </c>
      <c r="F19" s="213">
        <v>1127.718</v>
      </c>
    </row>
    <row r="20" spans="1:6" ht="13.5" customHeight="1">
      <c r="A20" s="223" t="s">
        <v>244</v>
      </c>
      <c r="B20" s="213">
        <v>323.91900000000004</v>
      </c>
      <c r="C20" s="228" t="s">
        <v>245</v>
      </c>
      <c r="D20" s="213">
        <v>593.8514999999999</v>
      </c>
      <c r="E20" s="228" t="s">
        <v>246</v>
      </c>
      <c r="F20" s="213">
        <v>1419.2451</v>
      </c>
    </row>
    <row r="21" spans="1:6" ht="13.5" customHeight="1">
      <c r="A21" s="223" t="s">
        <v>639</v>
      </c>
      <c r="B21" s="213">
        <v>325.11869999999993</v>
      </c>
      <c r="C21" s="228" t="s">
        <v>247</v>
      </c>
      <c r="D21" s="213">
        <v>747.4130999999999</v>
      </c>
      <c r="E21" s="228" t="s">
        <v>251</v>
      </c>
      <c r="F21" s="213">
        <v>1386.8532000000002</v>
      </c>
    </row>
    <row r="22" spans="1:6" ht="13.5" customHeight="1">
      <c r="A22" s="223" t="s">
        <v>252</v>
      </c>
      <c r="B22" s="213">
        <v>123.5691</v>
      </c>
      <c r="C22" s="228" t="s">
        <v>253</v>
      </c>
      <c r="D22" s="213">
        <v>882.9792</v>
      </c>
      <c r="E22" s="228" t="s">
        <v>254</v>
      </c>
      <c r="F22" s="213">
        <v>1707.1731</v>
      </c>
    </row>
    <row r="23" spans="1:6" ht="13.5" customHeight="1">
      <c r="A23" s="223" t="s">
        <v>255</v>
      </c>
      <c r="B23" s="213">
        <v>125.96849999999999</v>
      </c>
      <c r="C23" s="228" t="s">
        <v>256</v>
      </c>
      <c r="D23" s="213">
        <v>899.775</v>
      </c>
      <c r="E23" s="228" t="s">
        <v>257</v>
      </c>
      <c r="F23" s="213">
        <v>1419.2451</v>
      </c>
    </row>
    <row r="24" spans="1:6" ht="13.5" customHeight="1">
      <c r="A24" s="223" t="s">
        <v>258</v>
      </c>
      <c r="B24" s="213">
        <v>139.16520000000003</v>
      </c>
      <c r="C24" s="228" t="s">
        <v>259</v>
      </c>
      <c r="D24" s="213">
        <v>728.2178999999999</v>
      </c>
      <c r="E24" s="228" t="s">
        <v>260</v>
      </c>
      <c r="F24" s="213">
        <v>1745.5634999999997</v>
      </c>
    </row>
    <row r="25" spans="1:6" ht="13.5" customHeight="1">
      <c r="A25" s="223" t="s">
        <v>261</v>
      </c>
      <c r="B25" s="213">
        <v>152.36189999999996</v>
      </c>
      <c r="C25" s="228" t="s">
        <v>262</v>
      </c>
      <c r="D25" s="213">
        <v>898.5753</v>
      </c>
      <c r="E25" s="228" t="s">
        <v>263</v>
      </c>
      <c r="F25" s="213">
        <v>1966.3083000000001</v>
      </c>
    </row>
    <row r="26" spans="1:6" ht="13.5" customHeight="1">
      <c r="A26" s="223" t="s">
        <v>264</v>
      </c>
      <c r="B26" s="213">
        <v>369.50759999999997</v>
      </c>
      <c r="C26" s="228" t="s">
        <v>265</v>
      </c>
      <c r="D26" s="213">
        <v>747.4130999999999</v>
      </c>
      <c r="E26" s="228" t="s">
        <v>266</v>
      </c>
      <c r="F26" s="213">
        <v>1745.5634999999997</v>
      </c>
    </row>
    <row r="27" spans="1:6" ht="13.5" customHeight="1">
      <c r="A27" s="223" t="s">
        <v>267</v>
      </c>
      <c r="B27" s="213">
        <v>409.09770000000003</v>
      </c>
      <c r="C27" s="228" t="s">
        <v>268</v>
      </c>
      <c r="D27" s="213">
        <v>918.9702</v>
      </c>
      <c r="E27" s="228" t="s">
        <v>269</v>
      </c>
      <c r="F27" s="213">
        <v>2086.2782999999995</v>
      </c>
    </row>
    <row r="28" spans="1:6" ht="13.5" customHeight="1">
      <c r="A28" s="223" t="s">
        <v>270</v>
      </c>
      <c r="B28" s="213">
        <v>489.47759999999994</v>
      </c>
      <c r="C28" s="228" t="s">
        <v>271</v>
      </c>
      <c r="D28" s="213">
        <v>1035.3410999999999</v>
      </c>
      <c r="E28" s="228" t="s">
        <v>272</v>
      </c>
      <c r="F28" s="213">
        <v>1745.5634999999997</v>
      </c>
    </row>
    <row r="29" spans="1:6" ht="13.5" customHeight="1">
      <c r="A29" s="223" t="s">
        <v>640</v>
      </c>
      <c r="B29" s="213">
        <v>232.7418</v>
      </c>
      <c r="C29" s="228" t="s">
        <v>273</v>
      </c>
      <c r="D29" s="213">
        <v>1055.736</v>
      </c>
      <c r="E29" s="228" t="s">
        <v>274</v>
      </c>
      <c r="F29" s="213">
        <v>2086.2782999999995</v>
      </c>
    </row>
    <row r="30" spans="1:6" ht="13.5" customHeight="1">
      <c r="A30" s="223" t="s">
        <v>641</v>
      </c>
      <c r="B30" s="213">
        <v>303.52410000000003</v>
      </c>
      <c r="C30" s="228" t="s">
        <v>275</v>
      </c>
      <c r="D30" s="213">
        <v>918.9702</v>
      </c>
      <c r="E30" s="228" t="s">
        <v>276</v>
      </c>
      <c r="F30" s="213">
        <v>2392.2018000000003</v>
      </c>
    </row>
    <row r="31" spans="1:6" ht="13.5" customHeight="1">
      <c r="A31" s="223" t="s">
        <v>642</v>
      </c>
      <c r="B31" s="213">
        <v>481.0797</v>
      </c>
      <c r="C31" s="228" t="s">
        <v>277</v>
      </c>
      <c r="D31" s="213">
        <v>1098.9251999999997</v>
      </c>
      <c r="E31" s="228" t="s">
        <v>278</v>
      </c>
      <c r="F31" s="213">
        <v>2344.2137999999995</v>
      </c>
    </row>
    <row r="32" spans="1:6" ht="13.5" customHeight="1">
      <c r="A32" s="223" t="s">
        <v>643</v>
      </c>
      <c r="B32" s="213">
        <v>547.0631999999999</v>
      </c>
      <c r="C32" s="228" t="s">
        <v>279</v>
      </c>
      <c r="D32" s="213">
        <v>918.9702</v>
      </c>
      <c r="E32" s="228" t="s">
        <v>280</v>
      </c>
      <c r="F32" s="213">
        <v>2686.1283</v>
      </c>
    </row>
    <row r="33" spans="1:6" ht="13.5" customHeight="1">
      <c r="A33" s="223" t="s">
        <v>644</v>
      </c>
      <c r="B33" s="213">
        <v>778.6052999999999</v>
      </c>
      <c r="C33" s="228" t="s">
        <v>281</v>
      </c>
      <c r="D33" s="213">
        <v>1098.9251999999997</v>
      </c>
      <c r="E33" s="228" t="s">
        <v>282</v>
      </c>
      <c r="F33" s="213">
        <v>2770.107299999999</v>
      </c>
    </row>
    <row r="34" spans="1:6" ht="13.5" customHeight="1">
      <c r="A34" s="224"/>
      <c r="B34" s="213"/>
      <c r="C34" s="228" t="s">
        <v>283</v>
      </c>
      <c r="D34" s="213">
        <v>1258.4852999999998</v>
      </c>
      <c r="E34" s="237" t="s">
        <v>645</v>
      </c>
      <c r="F34" s="214">
        <v>3024.4437</v>
      </c>
    </row>
    <row r="35" spans="1:6" ht="13.5" customHeight="1">
      <c r="A35" s="225"/>
      <c r="B35" s="214"/>
      <c r="C35" s="228" t="s">
        <v>284</v>
      </c>
      <c r="D35" s="213">
        <v>1250.0874000000001</v>
      </c>
      <c r="E35" s="237"/>
      <c r="F35" s="214"/>
    </row>
    <row r="36" spans="1:6" ht="13.5" customHeight="1">
      <c r="A36" s="225"/>
      <c r="B36" s="214"/>
      <c r="C36" s="228" t="s">
        <v>285</v>
      </c>
      <c r="D36" s="213">
        <v>1430.0423999999998</v>
      </c>
      <c r="E36" s="237"/>
      <c r="F36" s="214"/>
    </row>
    <row r="37" spans="1:6" ht="13.5" customHeight="1" thickBot="1">
      <c r="A37" s="226"/>
      <c r="B37" s="215"/>
      <c r="C37" s="229" t="s">
        <v>286</v>
      </c>
      <c r="D37" s="208">
        <v>1474.4313</v>
      </c>
      <c r="E37" s="238"/>
      <c r="F37" s="215"/>
    </row>
    <row r="38" spans="1:6" ht="19.5" customHeight="1" thickBot="1">
      <c r="A38" s="1267" t="s">
        <v>89</v>
      </c>
      <c r="B38" s="1268"/>
      <c r="C38" s="1268"/>
      <c r="D38" s="1268"/>
      <c r="E38" s="1268"/>
      <c r="F38" s="1268"/>
    </row>
    <row r="39" spans="1:6" ht="13.5" customHeight="1">
      <c r="A39" s="227" t="s">
        <v>287</v>
      </c>
      <c r="B39" s="212">
        <v>355.825</v>
      </c>
      <c r="C39" s="227" t="s">
        <v>288</v>
      </c>
      <c r="D39" s="212">
        <v>953.525</v>
      </c>
      <c r="E39" s="227" t="s">
        <v>289</v>
      </c>
      <c r="F39" s="212">
        <v>1000.825</v>
      </c>
    </row>
    <row r="40" spans="1:6" ht="13.5" customHeight="1">
      <c r="A40" s="228" t="s">
        <v>290</v>
      </c>
      <c r="B40" s="213">
        <v>431.075</v>
      </c>
      <c r="C40" s="228" t="s">
        <v>291</v>
      </c>
      <c r="D40" s="213">
        <v>642.85</v>
      </c>
      <c r="E40" s="228" t="s">
        <v>292</v>
      </c>
      <c r="F40" s="213">
        <v>1150.25</v>
      </c>
    </row>
    <row r="41" spans="1:6" ht="13.5" customHeight="1">
      <c r="A41" s="228" t="s">
        <v>293</v>
      </c>
      <c r="B41" s="213">
        <v>379.475</v>
      </c>
      <c r="C41" s="228" t="s">
        <v>294</v>
      </c>
      <c r="D41" s="213">
        <v>663.275</v>
      </c>
      <c r="E41" s="228" t="s">
        <v>295</v>
      </c>
      <c r="F41" s="213">
        <v>1522.2</v>
      </c>
    </row>
    <row r="42" spans="1:6" ht="13.5" customHeight="1">
      <c r="A42" s="228" t="s">
        <v>296</v>
      </c>
      <c r="B42" s="213">
        <v>441.825</v>
      </c>
      <c r="C42" s="228" t="s">
        <v>297</v>
      </c>
      <c r="D42" s="213">
        <v>684.775</v>
      </c>
      <c r="E42" s="228" t="s">
        <v>298</v>
      </c>
      <c r="F42" s="213">
        <v>666.5</v>
      </c>
    </row>
    <row r="43" spans="1:6" ht="13.5" customHeight="1">
      <c r="A43" s="228" t="s">
        <v>299</v>
      </c>
      <c r="B43" s="213">
        <v>700.9</v>
      </c>
      <c r="C43" s="228" t="s">
        <v>300</v>
      </c>
      <c r="D43" s="213">
        <v>935.25</v>
      </c>
      <c r="E43" s="228" t="s">
        <v>301</v>
      </c>
      <c r="F43" s="213">
        <v>798.725</v>
      </c>
    </row>
    <row r="44" spans="1:6" ht="13.5" customHeight="1">
      <c r="A44" s="228" t="s">
        <v>302</v>
      </c>
      <c r="B44" s="213">
        <v>714.875</v>
      </c>
      <c r="C44" s="228" t="s">
        <v>303</v>
      </c>
      <c r="D44" s="213">
        <v>748.2</v>
      </c>
      <c r="E44" s="228" t="s">
        <v>304</v>
      </c>
      <c r="F44" s="213">
        <v>667.575</v>
      </c>
    </row>
    <row r="45" spans="1:6" ht="13.5" customHeight="1">
      <c r="A45" s="228" t="s">
        <v>305</v>
      </c>
      <c r="B45" s="213">
        <v>476.225</v>
      </c>
      <c r="C45" s="228" t="s">
        <v>306</v>
      </c>
      <c r="D45" s="213">
        <v>991.15</v>
      </c>
      <c r="E45" s="228" t="s">
        <v>307</v>
      </c>
      <c r="F45" s="213">
        <v>971.8</v>
      </c>
    </row>
    <row r="46" spans="1:6" ht="13.5" customHeight="1">
      <c r="A46" s="228" t="s">
        <v>308</v>
      </c>
      <c r="B46" s="213">
        <v>738.525</v>
      </c>
      <c r="C46" s="228" t="s">
        <v>309</v>
      </c>
      <c r="D46" s="213">
        <v>1122.3</v>
      </c>
      <c r="E46" s="228" t="s">
        <v>310</v>
      </c>
      <c r="F46" s="213">
        <v>1009.425</v>
      </c>
    </row>
    <row r="47" spans="1:6" ht="13.5" customHeight="1">
      <c r="A47" s="228" t="s">
        <v>311</v>
      </c>
      <c r="B47" s="213">
        <v>476.225</v>
      </c>
      <c r="C47" s="228" t="s">
        <v>312</v>
      </c>
      <c r="D47" s="213">
        <v>529.975</v>
      </c>
      <c r="E47" s="228" t="s">
        <v>313</v>
      </c>
      <c r="F47" s="213">
        <v>840.65</v>
      </c>
    </row>
    <row r="48" spans="1:6" ht="13.5" customHeight="1">
      <c r="A48" s="228" t="s">
        <v>314</v>
      </c>
      <c r="B48" s="213">
        <v>539.65</v>
      </c>
      <c r="C48" s="228" t="s">
        <v>315</v>
      </c>
      <c r="D48" s="213">
        <v>654.675</v>
      </c>
      <c r="E48" s="228" t="s">
        <v>316</v>
      </c>
      <c r="F48" s="213">
        <v>1065.325</v>
      </c>
    </row>
    <row r="49" spans="1:6" ht="13.5" customHeight="1">
      <c r="A49" s="228" t="s">
        <v>317</v>
      </c>
      <c r="B49" s="213">
        <v>728.85</v>
      </c>
      <c r="C49" s="228" t="s">
        <v>318</v>
      </c>
      <c r="D49" s="213">
        <v>542.875</v>
      </c>
      <c r="E49" s="228" t="s">
        <v>319</v>
      </c>
      <c r="F49" s="213">
        <v>1155.625</v>
      </c>
    </row>
    <row r="50" spans="1:6" ht="13.5" customHeight="1">
      <c r="A50" s="228" t="s">
        <v>320</v>
      </c>
      <c r="B50" s="213">
        <v>602</v>
      </c>
      <c r="C50" s="228" t="s">
        <v>321</v>
      </c>
      <c r="D50" s="213">
        <v>864.3</v>
      </c>
      <c r="E50" s="228" t="s">
        <v>322</v>
      </c>
      <c r="F50" s="213">
        <v>1206.15</v>
      </c>
    </row>
    <row r="51" spans="1:6" ht="13.5" customHeight="1">
      <c r="A51" s="228" t="s">
        <v>323</v>
      </c>
      <c r="B51" s="213">
        <v>813.775</v>
      </c>
      <c r="C51" s="228" t="s">
        <v>324</v>
      </c>
      <c r="D51" s="213">
        <v>957.825</v>
      </c>
      <c r="E51" s="228" t="s">
        <v>325</v>
      </c>
      <c r="F51" s="213">
        <v>915.9</v>
      </c>
    </row>
    <row r="52" spans="1:6" ht="13.5" customHeight="1">
      <c r="A52" s="228" t="s">
        <v>326</v>
      </c>
      <c r="B52" s="213">
        <v>879.35</v>
      </c>
      <c r="C52" s="228" t="s">
        <v>327</v>
      </c>
      <c r="D52" s="213">
        <v>666.5</v>
      </c>
      <c r="E52" s="228" t="s">
        <v>328</v>
      </c>
      <c r="F52" s="213">
        <v>942.775</v>
      </c>
    </row>
    <row r="53" spans="1:6" ht="13.5" customHeight="1">
      <c r="A53" s="228" t="s">
        <v>329</v>
      </c>
      <c r="B53" s="213">
        <v>953.525</v>
      </c>
      <c r="C53" s="228" t="s">
        <v>330</v>
      </c>
      <c r="D53" s="213">
        <v>973.95</v>
      </c>
      <c r="E53" s="228" t="s">
        <v>331</v>
      </c>
      <c r="F53" s="213">
        <v>1009.425</v>
      </c>
    </row>
    <row r="54" spans="1:6" ht="13.5" customHeight="1">
      <c r="A54" s="228" t="s">
        <v>332</v>
      </c>
      <c r="B54" s="213">
        <v>425.7</v>
      </c>
      <c r="C54" s="228" t="s">
        <v>333</v>
      </c>
      <c r="D54" s="213">
        <v>991.15</v>
      </c>
      <c r="E54" s="228" t="s">
        <v>334</v>
      </c>
      <c r="F54" s="213">
        <v>1155.625</v>
      </c>
    </row>
    <row r="55" spans="1:6" ht="13.5" customHeight="1">
      <c r="A55" s="228" t="s">
        <v>335</v>
      </c>
      <c r="B55" s="213">
        <v>522.45</v>
      </c>
      <c r="C55" s="228" t="s">
        <v>336</v>
      </c>
      <c r="D55" s="213">
        <v>828.825</v>
      </c>
      <c r="E55" s="228" t="s">
        <v>337</v>
      </c>
      <c r="F55" s="213">
        <v>1552.3</v>
      </c>
    </row>
    <row r="56" spans="1:6" ht="13.5" customHeight="1">
      <c r="A56" s="228" t="s">
        <v>338</v>
      </c>
      <c r="B56" s="213">
        <v>432.15</v>
      </c>
      <c r="C56" s="228" t="s">
        <v>339</v>
      </c>
      <c r="D56" s="213">
        <v>752.5</v>
      </c>
      <c r="E56" s="228" t="s">
        <v>340</v>
      </c>
      <c r="F56" s="213">
        <v>1626.475</v>
      </c>
    </row>
    <row r="57" spans="1:6" ht="13.5" customHeight="1">
      <c r="A57" s="228" t="s">
        <v>341</v>
      </c>
      <c r="B57" s="213">
        <v>804.1</v>
      </c>
      <c r="C57" s="228" t="s">
        <v>342</v>
      </c>
      <c r="D57" s="213">
        <v>1028.775</v>
      </c>
      <c r="E57" s="228" t="s">
        <v>343</v>
      </c>
      <c r="F57" s="213">
        <v>907.3</v>
      </c>
    </row>
    <row r="58" spans="1:6" ht="13.5" customHeight="1">
      <c r="A58" s="228" t="s">
        <v>344</v>
      </c>
      <c r="B58" s="213">
        <v>542.875</v>
      </c>
      <c r="C58" s="228" t="s">
        <v>345</v>
      </c>
      <c r="D58" s="213">
        <v>897.625</v>
      </c>
      <c r="E58" s="228" t="s">
        <v>346</v>
      </c>
      <c r="F58" s="213">
        <v>1038.45</v>
      </c>
    </row>
    <row r="59" spans="1:6" ht="13.5" customHeight="1" thickBot="1">
      <c r="A59" s="229" t="s">
        <v>347</v>
      </c>
      <c r="B59" s="216">
        <v>822.375</v>
      </c>
      <c r="C59" s="229" t="s">
        <v>348</v>
      </c>
      <c r="D59" s="216">
        <v>938.475</v>
      </c>
      <c r="E59" s="229" t="s">
        <v>349</v>
      </c>
      <c r="F59" s="216">
        <v>1070.7</v>
      </c>
    </row>
    <row r="61" ht="13.5" thickBot="1"/>
    <row r="62" spans="1:4" ht="15">
      <c r="A62" s="209" t="s">
        <v>12</v>
      </c>
      <c r="B62" s="179" t="s">
        <v>1907</v>
      </c>
      <c r="C62" s="210" t="s">
        <v>12</v>
      </c>
      <c r="D62" s="179" t="s">
        <v>1907</v>
      </c>
    </row>
    <row r="63" spans="1:4" ht="15" thickBot="1">
      <c r="A63" s="230"/>
      <c r="B63" s="181" t="s">
        <v>1591</v>
      </c>
      <c r="C63" s="233"/>
      <c r="D63" s="181" t="s">
        <v>1591</v>
      </c>
    </row>
    <row r="64" spans="1:4" ht="19.5" customHeight="1" thickBot="1">
      <c r="A64" s="1267" t="s">
        <v>156</v>
      </c>
      <c r="B64" s="1268"/>
      <c r="C64" s="1268"/>
      <c r="D64" s="1269"/>
    </row>
    <row r="65" spans="1:4" ht="13.5" customHeight="1">
      <c r="A65" s="223" t="s">
        <v>350</v>
      </c>
      <c r="B65" s="217">
        <v>591.8519999999999</v>
      </c>
      <c r="C65" s="234" t="s">
        <v>351</v>
      </c>
      <c r="D65" s="217">
        <v>626.725</v>
      </c>
    </row>
    <row r="66" spans="1:4" ht="13.5" customHeight="1">
      <c r="A66" s="223" t="s">
        <v>352</v>
      </c>
      <c r="B66" s="217">
        <v>636.84075</v>
      </c>
      <c r="C66" s="234" t="s">
        <v>353</v>
      </c>
      <c r="D66" s="217">
        <v>696.6</v>
      </c>
    </row>
    <row r="67" spans="1:4" ht="13.5" customHeight="1">
      <c r="A67" s="223" t="s">
        <v>354</v>
      </c>
      <c r="B67" s="217">
        <v>768.8077499999999</v>
      </c>
      <c r="C67" s="234" t="s">
        <v>355</v>
      </c>
      <c r="D67" s="217">
        <v>723.475</v>
      </c>
    </row>
    <row r="68" spans="1:4" ht="13.5" customHeight="1">
      <c r="A68" s="223" t="s">
        <v>356</v>
      </c>
      <c r="B68" s="217">
        <v>799.8</v>
      </c>
      <c r="C68" s="234" t="s">
        <v>357</v>
      </c>
      <c r="D68" s="217">
        <v>806.25</v>
      </c>
    </row>
    <row r="69" spans="1:4" ht="13.5" customHeight="1">
      <c r="A69" s="223" t="s">
        <v>358</v>
      </c>
      <c r="B69" s="217">
        <v>831.792</v>
      </c>
      <c r="C69" s="234" t="s">
        <v>359</v>
      </c>
      <c r="D69" s="217">
        <v>834.2</v>
      </c>
    </row>
    <row r="70" spans="1:4" ht="13.5" customHeight="1">
      <c r="A70" s="223" t="s">
        <v>360</v>
      </c>
      <c r="B70" s="217">
        <v>991.752</v>
      </c>
      <c r="C70" s="234" t="s">
        <v>425</v>
      </c>
      <c r="D70" s="217">
        <v>947.075</v>
      </c>
    </row>
    <row r="71" spans="1:4" ht="13.5" customHeight="1">
      <c r="A71" s="223" t="s">
        <v>426</v>
      </c>
      <c r="B71" s="217">
        <v>1024.74375</v>
      </c>
      <c r="C71" s="234" t="s">
        <v>427</v>
      </c>
      <c r="D71" s="217">
        <v>1022.325</v>
      </c>
    </row>
    <row r="72" spans="1:4" ht="13.5" customHeight="1">
      <c r="A72" s="223" t="s">
        <v>428</v>
      </c>
      <c r="B72" s="217">
        <v>1056.7357499999998</v>
      </c>
      <c r="C72" s="234" t="s">
        <v>429</v>
      </c>
      <c r="D72" s="217">
        <v>531.05</v>
      </c>
    </row>
    <row r="73" spans="1:4" ht="13.5" customHeight="1">
      <c r="A73" s="223" t="s">
        <v>430</v>
      </c>
      <c r="B73" s="217">
        <v>565.8584999999999</v>
      </c>
      <c r="C73" s="234" t="s">
        <v>431</v>
      </c>
      <c r="D73" s="217">
        <v>552.55</v>
      </c>
    </row>
    <row r="74" spans="1:4" ht="13.5" customHeight="1">
      <c r="A74" s="223" t="s">
        <v>432</v>
      </c>
      <c r="B74" s="217">
        <v>601.8495</v>
      </c>
      <c r="C74" s="234" t="s">
        <v>433</v>
      </c>
      <c r="D74" s="217">
        <v>603.075</v>
      </c>
    </row>
    <row r="75" spans="1:4" ht="13.5" customHeight="1">
      <c r="A75" s="223" t="s">
        <v>434</v>
      </c>
      <c r="B75" s="217">
        <v>666.8332499999999</v>
      </c>
      <c r="C75" s="234" t="s">
        <v>435</v>
      </c>
      <c r="D75" s="217">
        <v>681.55</v>
      </c>
    </row>
    <row r="76" spans="1:4" ht="13.5" customHeight="1">
      <c r="A76" s="223" t="s">
        <v>436</v>
      </c>
      <c r="B76" s="217">
        <v>745.8134999999999</v>
      </c>
      <c r="C76" s="234" t="s">
        <v>437</v>
      </c>
      <c r="D76" s="217">
        <v>772.925</v>
      </c>
    </row>
    <row r="77" spans="1:4" ht="13.5" customHeight="1" thickBot="1">
      <c r="A77" s="223" t="s">
        <v>438</v>
      </c>
      <c r="B77" s="217">
        <v>924.7687500000001</v>
      </c>
      <c r="C77" s="234" t="s">
        <v>439</v>
      </c>
      <c r="D77" s="217">
        <v>885.8</v>
      </c>
    </row>
    <row r="78" spans="1:4" ht="20.25" customHeight="1" thickBot="1">
      <c r="A78" s="1267" t="s">
        <v>164</v>
      </c>
      <c r="B78" s="1268"/>
      <c r="C78" s="1268"/>
      <c r="D78" s="1269"/>
    </row>
    <row r="79" spans="1:4" ht="13.5" customHeight="1">
      <c r="A79" s="825" t="s">
        <v>646</v>
      </c>
      <c r="B79" s="826">
        <v>216.94575</v>
      </c>
      <c r="C79" s="827" t="s">
        <v>647</v>
      </c>
      <c r="D79" s="826">
        <v>261.9345</v>
      </c>
    </row>
    <row r="80" spans="1:4" ht="13.5" customHeight="1">
      <c r="A80" s="231" t="s">
        <v>648</v>
      </c>
      <c r="B80" s="217">
        <v>235.94099999999997</v>
      </c>
      <c r="C80" s="235" t="s">
        <v>649</v>
      </c>
      <c r="D80" s="217">
        <v>278.93025</v>
      </c>
    </row>
    <row r="81" spans="1:4" ht="13.5" customHeight="1">
      <c r="A81" s="231" t="s">
        <v>650</v>
      </c>
      <c r="B81" s="217">
        <v>254.93625</v>
      </c>
      <c r="C81" s="235" t="s">
        <v>651</v>
      </c>
      <c r="D81" s="217">
        <v>320.91974999999996</v>
      </c>
    </row>
    <row r="82" spans="1:4" ht="13.5" customHeight="1">
      <c r="A82" s="231" t="s">
        <v>652</v>
      </c>
      <c r="B82" s="217">
        <v>269.9325</v>
      </c>
      <c r="C82" s="235" t="s">
        <v>653</v>
      </c>
      <c r="D82" s="217">
        <v>397.9004999999999</v>
      </c>
    </row>
    <row r="83" spans="1:4" ht="13.5" customHeight="1">
      <c r="A83" s="231" t="s">
        <v>654</v>
      </c>
      <c r="B83" s="217">
        <v>286.92825</v>
      </c>
      <c r="C83" s="235" t="s">
        <v>655</v>
      </c>
      <c r="D83" s="217">
        <v>465.88349999999997</v>
      </c>
    </row>
    <row r="84" spans="1:4" ht="13.5" customHeight="1">
      <c r="A84" s="231" t="s">
        <v>656</v>
      </c>
      <c r="B84" s="217">
        <v>322.9192499999999</v>
      </c>
      <c r="C84" s="235" t="s">
        <v>657</v>
      </c>
      <c r="D84" s="217">
        <v>237.94050000000001</v>
      </c>
    </row>
    <row r="85" spans="1:4" ht="13.5" customHeight="1">
      <c r="A85" s="231" t="s">
        <v>658</v>
      </c>
      <c r="B85" s="217">
        <v>354.91125</v>
      </c>
      <c r="C85" s="235" t="s">
        <v>659</v>
      </c>
      <c r="D85" s="217">
        <v>257.9355</v>
      </c>
    </row>
    <row r="86" spans="1:4" ht="13.5" customHeight="1">
      <c r="A86" s="231" t="s">
        <v>660</v>
      </c>
      <c r="B86" s="217">
        <v>222.94424999999998</v>
      </c>
      <c r="C86" s="235" t="s">
        <v>661</v>
      </c>
      <c r="D86" s="217">
        <v>286.92825</v>
      </c>
    </row>
    <row r="87" spans="1:4" ht="13.5" customHeight="1" thickBot="1">
      <c r="A87" s="232" t="s">
        <v>662</v>
      </c>
      <c r="B87" s="218">
        <v>241.93949999999998</v>
      </c>
      <c r="C87" s="828" t="s">
        <v>663</v>
      </c>
      <c r="D87" s="218">
        <v>394.90125</v>
      </c>
    </row>
    <row r="88" spans="1:4" ht="13.5" customHeight="1">
      <c r="A88" s="223" t="s">
        <v>440</v>
      </c>
      <c r="B88" s="217">
        <v>492.35</v>
      </c>
      <c r="C88" s="234" t="s">
        <v>441</v>
      </c>
      <c r="D88" s="217">
        <v>1210.45</v>
      </c>
    </row>
    <row r="89" spans="1:4" ht="13.5" customHeight="1">
      <c r="A89" s="223" t="s">
        <v>442</v>
      </c>
      <c r="B89" s="217">
        <v>516</v>
      </c>
      <c r="C89" s="234" t="s">
        <v>443</v>
      </c>
      <c r="D89" s="217">
        <v>1266.35</v>
      </c>
    </row>
    <row r="90" spans="1:4" ht="13.5" customHeight="1">
      <c r="A90" s="223" t="s">
        <v>444</v>
      </c>
      <c r="B90" s="217">
        <v>528.9</v>
      </c>
      <c r="C90" s="234" t="s">
        <v>445</v>
      </c>
      <c r="D90" s="217">
        <v>1445.875</v>
      </c>
    </row>
    <row r="91" spans="1:4" ht="13.5" customHeight="1">
      <c r="A91" s="223" t="s">
        <v>446</v>
      </c>
      <c r="B91" s="217">
        <v>553.625</v>
      </c>
      <c r="C91" s="234" t="s">
        <v>447</v>
      </c>
      <c r="D91" s="217">
        <v>1558.75</v>
      </c>
    </row>
    <row r="92" spans="1:4" ht="13.5" customHeight="1">
      <c r="A92" s="223" t="s">
        <v>448</v>
      </c>
      <c r="B92" s="217">
        <v>586.95</v>
      </c>
      <c r="C92" s="234" t="s">
        <v>487</v>
      </c>
      <c r="D92" s="217">
        <v>1094.35</v>
      </c>
    </row>
    <row r="93" spans="1:4" ht="13.5" customHeight="1">
      <c r="A93" s="223" t="s">
        <v>488</v>
      </c>
      <c r="B93" s="217">
        <v>611.675</v>
      </c>
      <c r="C93" s="234" t="s">
        <v>489</v>
      </c>
      <c r="D93" s="217">
        <v>1270.65</v>
      </c>
    </row>
    <row r="94" spans="1:4" ht="13.5" customHeight="1">
      <c r="A94" s="223" t="s">
        <v>490</v>
      </c>
      <c r="B94" s="217">
        <v>637.475</v>
      </c>
      <c r="C94" s="234" t="s">
        <v>491</v>
      </c>
      <c r="D94" s="217">
        <v>1333</v>
      </c>
    </row>
    <row r="95" spans="1:4" ht="13.5" customHeight="1">
      <c r="A95" s="223" t="s">
        <v>492</v>
      </c>
      <c r="B95" s="217">
        <v>672.95</v>
      </c>
      <c r="C95" s="234" t="s">
        <v>493</v>
      </c>
      <c r="D95" s="217">
        <v>1586.7</v>
      </c>
    </row>
    <row r="96" spans="1:4" ht="13.5" customHeight="1">
      <c r="A96" s="223" t="s">
        <v>494</v>
      </c>
      <c r="B96" s="217">
        <v>698.75</v>
      </c>
      <c r="C96" s="234" t="s">
        <v>495</v>
      </c>
      <c r="D96" s="217">
        <v>1649.05</v>
      </c>
    </row>
    <row r="97" spans="1:4" ht="13.5" customHeight="1">
      <c r="A97" s="223" t="s">
        <v>496</v>
      </c>
      <c r="B97" s="217">
        <v>576.2</v>
      </c>
      <c r="C97" s="234" t="s">
        <v>497</v>
      </c>
      <c r="D97" s="217">
        <v>1918.875</v>
      </c>
    </row>
    <row r="98" spans="1:4" ht="13.5" customHeight="1">
      <c r="A98" s="223" t="s">
        <v>498</v>
      </c>
      <c r="B98" s="217">
        <v>617.05</v>
      </c>
      <c r="C98" s="234" t="s">
        <v>499</v>
      </c>
      <c r="D98" s="217">
        <v>1984.45</v>
      </c>
    </row>
    <row r="99" spans="1:4" ht="13.5" customHeight="1">
      <c r="A99" s="223" t="s">
        <v>500</v>
      </c>
      <c r="B99" s="217">
        <v>637.475</v>
      </c>
      <c r="C99" s="234" t="s">
        <v>501</v>
      </c>
      <c r="D99" s="217">
        <v>2330.6</v>
      </c>
    </row>
    <row r="100" spans="1:4" ht="13.5" customHeight="1">
      <c r="A100" s="223" t="s">
        <v>502</v>
      </c>
      <c r="B100" s="217">
        <v>662.2</v>
      </c>
      <c r="C100" s="234" t="s">
        <v>503</v>
      </c>
      <c r="D100" s="217">
        <v>2456.375</v>
      </c>
    </row>
    <row r="101" spans="1:4" ht="13.5" customHeight="1">
      <c r="A101" s="223" t="s">
        <v>504</v>
      </c>
      <c r="B101" s="217">
        <v>685.85</v>
      </c>
      <c r="C101" s="234" t="s">
        <v>505</v>
      </c>
      <c r="D101" s="217">
        <v>1333</v>
      </c>
    </row>
    <row r="102" spans="1:4" ht="13.5" customHeight="1">
      <c r="A102" s="223" t="s">
        <v>506</v>
      </c>
      <c r="B102" s="217">
        <v>783.675</v>
      </c>
      <c r="C102" s="234" t="s">
        <v>507</v>
      </c>
      <c r="D102" s="217">
        <v>1575.95</v>
      </c>
    </row>
    <row r="103" spans="1:4" ht="13.5" customHeight="1" thickBot="1">
      <c r="A103" s="223" t="s">
        <v>508</v>
      </c>
      <c r="B103" s="217">
        <v>808.4</v>
      </c>
      <c r="C103" s="234" t="s">
        <v>509</v>
      </c>
      <c r="D103" s="217">
        <v>1649.05</v>
      </c>
    </row>
    <row r="104" spans="1:4" ht="19.5" customHeight="1" thickBot="1">
      <c r="A104" s="1267" t="s">
        <v>214</v>
      </c>
      <c r="B104" s="1268"/>
      <c r="C104" s="1268"/>
      <c r="D104" s="1269"/>
    </row>
    <row r="105" spans="1:4" ht="13.5" customHeight="1">
      <c r="A105" s="223" t="s">
        <v>510</v>
      </c>
      <c r="B105" s="217">
        <v>204.94875</v>
      </c>
      <c r="C105" s="234" t="s">
        <v>511</v>
      </c>
      <c r="D105" s="217">
        <v>465.88349999999997</v>
      </c>
    </row>
    <row r="106" spans="1:4" ht="13.5" customHeight="1">
      <c r="A106" s="223" t="s">
        <v>512</v>
      </c>
      <c r="B106" s="217">
        <v>203.94899999999998</v>
      </c>
      <c r="C106" s="234" t="s">
        <v>513</v>
      </c>
      <c r="D106" s="217">
        <v>510.87224999999995</v>
      </c>
    </row>
    <row r="107" spans="1:4" ht="13.5" customHeight="1">
      <c r="A107" s="223" t="s">
        <v>514</v>
      </c>
      <c r="B107" s="217">
        <v>242.93925</v>
      </c>
      <c r="C107" s="234" t="s">
        <v>515</v>
      </c>
      <c r="D107" s="217">
        <v>669.8325</v>
      </c>
    </row>
    <row r="108" spans="1:4" ht="13.5" customHeight="1">
      <c r="A108" s="223" t="s">
        <v>516</v>
      </c>
      <c r="B108" s="217">
        <v>241.93949999999998</v>
      </c>
      <c r="C108" s="234" t="s">
        <v>517</v>
      </c>
      <c r="D108" s="217">
        <v>1013.7464999999999</v>
      </c>
    </row>
    <row r="109" spans="1:4" ht="13.5" customHeight="1">
      <c r="A109" s="223" t="s">
        <v>518</v>
      </c>
      <c r="B109" s="217">
        <v>306.92325</v>
      </c>
      <c r="C109" s="234" t="s">
        <v>519</v>
      </c>
      <c r="D109" s="217">
        <v>405.89849999999996</v>
      </c>
    </row>
    <row r="110" spans="1:4" ht="13.5" customHeight="1">
      <c r="A110" s="223" t="s">
        <v>520</v>
      </c>
      <c r="B110" s="217">
        <v>305.92349999999993</v>
      </c>
      <c r="C110" s="234" t="s">
        <v>523</v>
      </c>
      <c r="D110" s="217">
        <v>416.89575</v>
      </c>
    </row>
    <row r="111" spans="1:4" ht="13.5" customHeight="1">
      <c r="A111" s="223" t="s">
        <v>524</v>
      </c>
      <c r="B111" s="217">
        <v>402.89925</v>
      </c>
      <c r="C111" s="234" t="s">
        <v>525</v>
      </c>
      <c r="D111" s="217">
        <v>469.8825</v>
      </c>
    </row>
    <row r="112" spans="1:4" ht="13.5" customHeight="1">
      <c r="A112" s="223" t="s">
        <v>526</v>
      </c>
      <c r="B112" s="217">
        <v>420.89474999999993</v>
      </c>
      <c r="C112" s="234" t="s">
        <v>527</v>
      </c>
      <c r="D112" s="217">
        <v>477.88050000000004</v>
      </c>
    </row>
    <row r="113" spans="1:4" ht="13.5" customHeight="1">
      <c r="A113" s="223" t="s">
        <v>528</v>
      </c>
      <c r="B113" s="217">
        <v>469.8825</v>
      </c>
      <c r="C113" s="234" t="s">
        <v>529</v>
      </c>
      <c r="D113" s="217">
        <v>416.89575</v>
      </c>
    </row>
    <row r="114" spans="1:4" ht="13.5" customHeight="1">
      <c r="A114" s="223" t="s">
        <v>530</v>
      </c>
      <c r="B114" s="217">
        <v>662.8342500000001</v>
      </c>
      <c r="C114" s="234" t="s">
        <v>531</v>
      </c>
      <c r="D114" s="217">
        <v>423.89399999999995</v>
      </c>
    </row>
    <row r="115" spans="1:4" ht="13.5" customHeight="1" thickBot="1">
      <c r="A115" s="226"/>
      <c r="B115" s="211"/>
      <c r="C115" s="236" t="s">
        <v>532</v>
      </c>
      <c r="D115" s="218">
        <v>185.95349999999996</v>
      </c>
    </row>
    <row r="116" spans="1:4" ht="13.5" customHeight="1">
      <c r="A116" s="497"/>
      <c r="B116" s="498"/>
      <c r="C116" s="499"/>
      <c r="D116" s="500"/>
    </row>
    <row r="117" spans="1:4" ht="13.5" customHeight="1">
      <c r="A117" s="497"/>
      <c r="B117" s="498"/>
      <c r="C117" s="499"/>
      <c r="D117" s="500"/>
    </row>
    <row r="118" spans="1:4" ht="13.5" customHeight="1">
      <c r="A118" s="110"/>
      <c r="B118" s="498"/>
      <c r="C118" s="107" t="s">
        <v>1150</v>
      </c>
      <c r="D118" s="500"/>
    </row>
    <row r="119" spans="1:4" ht="13.5" customHeight="1">
      <c r="A119" s="110"/>
      <c r="B119" s="498"/>
      <c r="C119" s="107"/>
      <c r="D119" s="500"/>
    </row>
    <row r="121" spans="1:3" ht="12.75">
      <c r="A121" s="110"/>
      <c r="B121" s="501" t="s">
        <v>1241</v>
      </c>
      <c r="C121" s="506"/>
    </row>
  </sheetData>
  <sheetProtection/>
  <mergeCells count="7">
    <mergeCell ref="A7:F7"/>
    <mergeCell ref="A78:D78"/>
    <mergeCell ref="A104:D104"/>
    <mergeCell ref="A10:F10"/>
    <mergeCell ref="A13:F13"/>
    <mergeCell ref="A38:F38"/>
    <mergeCell ref="A64:D64"/>
  </mergeCells>
  <hyperlinks>
    <hyperlink ref="B121:C121" location="содержание!A1" display="Вернутся к содержанию"/>
    <hyperlink ref="B5" r:id="rId1" display="pavel-evolux@ukr.net"/>
    <hyperlink ref="D5" r:id="rId2" display="www.evolux.com.ua"/>
  </hyperlinks>
  <printOptions/>
  <pageMargins left="0.75" right="0.75" top="1" bottom="1" header="0.5" footer="0.5"/>
  <pageSetup horizontalDpi="600" verticalDpi="600" orientation="portrait" paperSize="9" scale="74" r:id="rId4"/>
  <rowBreaks count="1" manualBreakCount="1">
    <brk id="61" max="255" man="1"/>
  </rowBreaks>
  <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63"/>
  <sheetViews>
    <sheetView zoomScaleSheetLayoutView="100" zoomScalePageLayoutView="0" workbookViewId="0" topLeftCell="A1">
      <selection activeCell="K11" sqref="K11"/>
    </sheetView>
  </sheetViews>
  <sheetFormatPr defaultColWidth="9.00390625" defaultRowHeight="12.75"/>
  <cols>
    <col min="1" max="1" width="21.125" style="0" customWidth="1"/>
    <col min="2" max="2" width="6.25390625" style="0" customWidth="1"/>
    <col min="3" max="3" width="5.875" style="0" customWidth="1"/>
    <col min="4" max="4" width="11.25390625" style="0" customWidth="1"/>
    <col min="5" max="5" width="20.125" style="0" customWidth="1"/>
    <col min="6" max="6" width="5.625" style="0" customWidth="1"/>
    <col min="7" max="7" width="6.125" style="0" customWidth="1"/>
    <col min="8" max="8" width="11.75390625" style="0" customWidth="1"/>
  </cols>
  <sheetData>
    <row r="1" spans="2:8" ht="12.75">
      <c r="B1" s="6"/>
      <c r="C1" s="6"/>
      <c r="D1" s="6"/>
      <c r="E1" s="6"/>
      <c r="F1" s="6"/>
      <c r="G1" s="6"/>
      <c r="H1" s="6"/>
    </row>
    <row r="2" spans="2:7" ht="12.75">
      <c r="B2" s="6"/>
      <c r="C2" s="6"/>
      <c r="E2" s="57" t="s">
        <v>733</v>
      </c>
      <c r="G2" s="6"/>
    </row>
    <row r="3" spans="2:7" ht="12.75">
      <c r="B3" s="6"/>
      <c r="C3" s="6"/>
      <c r="E3" s="57" t="s">
        <v>734</v>
      </c>
      <c r="G3" s="6"/>
    </row>
    <row r="4" spans="2:7" ht="12.75">
      <c r="B4" s="6"/>
      <c r="C4" s="6"/>
      <c r="E4" s="802" t="s">
        <v>249</v>
      </c>
      <c r="G4" s="6"/>
    </row>
    <row r="5" spans="2:7" ht="12.75">
      <c r="B5" s="6"/>
      <c r="C5" s="6"/>
      <c r="E5" s="802" t="s">
        <v>248</v>
      </c>
      <c r="G5" s="6"/>
    </row>
    <row r="6" spans="2:8" ht="12.75">
      <c r="B6" s="6"/>
      <c r="C6" s="6"/>
      <c r="D6" s="6"/>
      <c r="E6" s="6"/>
      <c r="F6" s="6"/>
      <c r="G6" s="6"/>
      <c r="H6" s="6"/>
    </row>
    <row r="7" spans="1:3" ht="12.75">
      <c r="A7" s="6"/>
      <c r="B7" s="6"/>
      <c r="C7" s="6"/>
    </row>
    <row r="8" spans="1:8" ht="18.75" customHeight="1">
      <c r="A8" s="1258" t="s">
        <v>533</v>
      </c>
      <c r="B8" s="1258"/>
      <c r="C8" s="1258"/>
      <c r="D8" s="1258"/>
      <c r="E8" s="1258"/>
      <c r="F8" s="1258"/>
      <c r="G8" s="1258"/>
      <c r="H8" s="1258"/>
    </row>
    <row r="9" ht="13.5" thickBot="1"/>
    <row r="10" spans="1:8" ht="21" customHeight="1" thickBot="1">
      <c r="A10" s="1274" t="s">
        <v>534</v>
      </c>
      <c r="B10" s="1275"/>
      <c r="C10" s="1275"/>
      <c r="D10" s="1275"/>
      <c r="E10" s="1276"/>
      <c r="F10" s="1276"/>
      <c r="G10" s="1276"/>
      <c r="H10" s="1277"/>
    </row>
    <row r="11" spans="1:8" ht="12.75">
      <c r="A11" s="1280" t="s">
        <v>535</v>
      </c>
      <c r="B11" s="368" t="s">
        <v>735</v>
      </c>
      <c r="C11" s="368" t="s">
        <v>736</v>
      </c>
      <c r="D11" s="369" t="s">
        <v>1907</v>
      </c>
      <c r="E11" s="1280" t="s">
        <v>535</v>
      </c>
      <c r="F11" s="368" t="s">
        <v>735</v>
      </c>
      <c r="G11" s="368" t="s">
        <v>736</v>
      </c>
      <c r="H11" s="370" t="s">
        <v>1907</v>
      </c>
    </row>
    <row r="12" spans="1:8" ht="13.5" thickBot="1">
      <c r="A12" s="1281"/>
      <c r="B12" s="371" t="s">
        <v>737</v>
      </c>
      <c r="C12" s="371" t="s">
        <v>738</v>
      </c>
      <c r="D12" s="372" t="s">
        <v>1591</v>
      </c>
      <c r="E12" s="1281"/>
      <c r="F12" s="371" t="s">
        <v>737</v>
      </c>
      <c r="G12" s="371" t="s">
        <v>738</v>
      </c>
      <c r="H12" s="373" t="s">
        <v>1591</v>
      </c>
    </row>
    <row r="13" spans="1:8" ht="12.75" customHeight="1">
      <c r="A13" s="374" t="s">
        <v>536</v>
      </c>
      <c r="B13" s="1282">
        <v>6</v>
      </c>
      <c r="C13" s="1069">
        <v>70</v>
      </c>
      <c r="D13" s="375">
        <v>23</v>
      </c>
      <c r="E13" s="376" t="s">
        <v>537</v>
      </c>
      <c r="F13" s="1069">
        <v>10</v>
      </c>
      <c r="G13" s="1069">
        <v>70</v>
      </c>
      <c r="H13" s="377">
        <v>216</v>
      </c>
    </row>
    <row r="14" spans="1:8" ht="12.75" customHeight="1">
      <c r="A14" s="378" t="s">
        <v>538</v>
      </c>
      <c r="B14" s="1209"/>
      <c r="C14" s="1278"/>
      <c r="D14" s="379">
        <v>23</v>
      </c>
      <c r="E14" s="380" t="s">
        <v>539</v>
      </c>
      <c r="F14" s="1278"/>
      <c r="G14" s="1278"/>
      <c r="H14" s="381">
        <v>380</v>
      </c>
    </row>
    <row r="15" spans="1:8" ht="12.75" customHeight="1">
      <c r="A15" s="378" t="s">
        <v>540</v>
      </c>
      <c r="B15" s="1209"/>
      <c r="C15" s="1278"/>
      <c r="D15" s="379">
        <v>25</v>
      </c>
      <c r="E15" s="380" t="s">
        <v>541</v>
      </c>
      <c r="F15" s="1278"/>
      <c r="G15" s="1278"/>
      <c r="H15" s="381">
        <v>401</v>
      </c>
    </row>
    <row r="16" spans="1:8" ht="12.75" customHeight="1">
      <c r="A16" s="378" t="s">
        <v>542</v>
      </c>
      <c r="B16" s="1209"/>
      <c r="C16" s="1278"/>
      <c r="D16" s="379">
        <v>29</v>
      </c>
      <c r="E16" s="380" t="s">
        <v>543</v>
      </c>
      <c r="F16" s="1278"/>
      <c r="G16" s="1278"/>
      <c r="H16" s="381">
        <v>466</v>
      </c>
    </row>
    <row r="17" spans="1:8" ht="12.75" customHeight="1">
      <c r="A17" s="378" t="s">
        <v>544</v>
      </c>
      <c r="B17" s="1209"/>
      <c r="C17" s="1278"/>
      <c r="D17" s="379">
        <v>44</v>
      </c>
      <c r="E17" s="380" t="s">
        <v>545</v>
      </c>
      <c r="F17" s="1278"/>
      <c r="G17" s="1278"/>
      <c r="H17" s="381">
        <v>516</v>
      </c>
    </row>
    <row r="18" spans="1:8" ht="12.75" customHeight="1">
      <c r="A18" s="378" t="s">
        <v>546</v>
      </c>
      <c r="B18" s="1209"/>
      <c r="C18" s="1278"/>
      <c r="D18" s="379">
        <v>64</v>
      </c>
      <c r="E18" s="380" t="s">
        <v>547</v>
      </c>
      <c r="F18" s="1278"/>
      <c r="G18" s="1278"/>
      <c r="H18" s="381">
        <v>744</v>
      </c>
    </row>
    <row r="19" spans="1:8" ht="12.75" customHeight="1">
      <c r="A19" s="378" t="s">
        <v>548</v>
      </c>
      <c r="B19" s="1209"/>
      <c r="C19" s="1278"/>
      <c r="D19" s="382">
        <v>90.3</v>
      </c>
      <c r="E19" s="380" t="s">
        <v>549</v>
      </c>
      <c r="F19" s="1278"/>
      <c r="G19" s="1278"/>
      <c r="H19" s="381">
        <v>790</v>
      </c>
    </row>
    <row r="20" spans="1:8" ht="12.75" customHeight="1">
      <c r="A20" s="378" t="s">
        <v>550</v>
      </c>
      <c r="B20" s="1209"/>
      <c r="C20" s="1278"/>
      <c r="D20" s="382">
        <v>133.35</v>
      </c>
      <c r="E20" s="380" t="s">
        <v>551</v>
      </c>
      <c r="F20" s="1278"/>
      <c r="G20" s="1278"/>
      <c r="H20" s="381">
        <v>1740</v>
      </c>
    </row>
    <row r="21" spans="1:8" ht="12.75" customHeight="1">
      <c r="A21" s="378" t="s">
        <v>552</v>
      </c>
      <c r="B21" s="1209"/>
      <c r="C21" s="1278"/>
      <c r="D21" s="382">
        <v>166.95</v>
      </c>
      <c r="E21" s="380" t="s">
        <v>553</v>
      </c>
      <c r="F21" s="1278"/>
      <c r="G21" s="1278"/>
      <c r="H21" s="381">
        <v>2640</v>
      </c>
    </row>
    <row r="22" spans="1:8" ht="12.75" customHeight="1">
      <c r="A22" s="378" t="s">
        <v>554</v>
      </c>
      <c r="B22" s="1209"/>
      <c r="C22" s="1278"/>
      <c r="D22" s="382">
        <v>202</v>
      </c>
      <c r="E22" s="380" t="s">
        <v>555</v>
      </c>
      <c r="F22" s="1278"/>
      <c r="G22" s="1278"/>
      <c r="H22" s="381">
        <v>3000</v>
      </c>
    </row>
    <row r="23" spans="1:8" ht="12.75" customHeight="1">
      <c r="A23" s="378" t="s">
        <v>556</v>
      </c>
      <c r="B23" s="1209"/>
      <c r="C23" s="1278"/>
      <c r="D23" s="382">
        <v>295</v>
      </c>
      <c r="E23" s="380" t="s">
        <v>557</v>
      </c>
      <c r="F23" s="1278"/>
      <c r="G23" s="1278"/>
      <c r="H23" s="381">
        <v>3360</v>
      </c>
    </row>
    <row r="24" spans="1:8" ht="12.75" customHeight="1">
      <c r="A24" s="378" t="s">
        <v>558</v>
      </c>
      <c r="B24" s="1209"/>
      <c r="C24" s="1278"/>
      <c r="D24" s="382">
        <v>355</v>
      </c>
      <c r="E24" s="380" t="s">
        <v>559</v>
      </c>
      <c r="F24" s="1278"/>
      <c r="G24" s="1278"/>
      <c r="H24" s="381">
        <v>4032</v>
      </c>
    </row>
    <row r="25" spans="1:8" ht="12.75" customHeight="1">
      <c r="A25" s="378" t="s">
        <v>560</v>
      </c>
      <c r="B25" s="1209"/>
      <c r="C25" s="1278"/>
      <c r="D25" s="382">
        <v>395</v>
      </c>
      <c r="E25" s="380" t="s">
        <v>561</v>
      </c>
      <c r="F25" s="1278"/>
      <c r="G25" s="1278"/>
      <c r="H25" s="381">
        <v>4920</v>
      </c>
    </row>
    <row r="26" spans="1:8" ht="12.75" customHeight="1">
      <c r="A26" s="378" t="s">
        <v>562</v>
      </c>
      <c r="B26" s="1209"/>
      <c r="C26" s="1278"/>
      <c r="D26" s="382">
        <v>461</v>
      </c>
      <c r="E26" s="380" t="s">
        <v>563</v>
      </c>
      <c r="F26" s="1278"/>
      <c r="G26" s="1278"/>
      <c r="H26" s="381">
        <v>7680</v>
      </c>
    </row>
    <row r="27" spans="1:8" ht="12.75" customHeight="1">
      <c r="A27" s="378" t="s">
        <v>564</v>
      </c>
      <c r="B27" s="1209"/>
      <c r="C27" s="1278"/>
      <c r="D27" s="382">
        <v>680</v>
      </c>
      <c r="E27" s="380" t="s">
        <v>565</v>
      </c>
      <c r="F27" s="1278"/>
      <c r="G27" s="1278"/>
      <c r="H27" s="381">
        <v>11280</v>
      </c>
    </row>
    <row r="28" spans="1:8" ht="12.75" customHeight="1">
      <c r="A28" s="378" t="s">
        <v>566</v>
      </c>
      <c r="B28" s="1209"/>
      <c r="C28" s="1278"/>
      <c r="D28" s="382">
        <v>819</v>
      </c>
      <c r="E28" s="380" t="s">
        <v>567</v>
      </c>
      <c r="F28" s="1278"/>
      <c r="G28" s="1278"/>
      <c r="H28" s="381">
        <v>12240</v>
      </c>
    </row>
    <row r="29" spans="1:8" ht="12.75" customHeight="1" thickBot="1">
      <c r="A29" s="383" t="s">
        <v>568</v>
      </c>
      <c r="B29" s="1283"/>
      <c r="C29" s="1279"/>
      <c r="D29" s="384">
        <v>1071</v>
      </c>
      <c r="E29" s="385" t="s">
        <v>569</v>
      </c>
      <c r="F29" s="1279"/>
      <c r="G29" s="1279"/>
      <c r="H29" s="386">
        <v>12960</v>
      </c>
    </row>
    <row r="30" spans="1:8" ht="19.5" customHeight="1" thickBot="1">
      <c r="A30" s="1285" t="s">
        <v>570</v>
      </c>
      <c r="B30" s="1286"/>
      <c r="C30" s="1286"/>
      <c r="D30" s="1286"/>
      <c r="E30" s="1286"/>
      <c r="F30" s="1286"/>
      <c r="G30" s="1286"/>
      <c r="H30" s="1287"/>
    </row>
    <row r="31" spans="1:8" ht="12.75" customHeight="1">
      <c r="A31" s="387" t="s">
        <v>571</v>
      </c>
      <c r="B31" s="1284">
        <v>10</v>
      </c>
      <c r="C31" s="1284">
        <v>70</v>
      </c>
      <c r="D31" s="388">
        <v>30</v>
      </c>
      <c r="E31" s="389" t="s">
        <v>572</v>
      </c>
      <c r="F31" s="1284">
        <v>10</v>
      </c>
      <c r="G31" s="1284">
        <v>70</v>
      </c>
      <c r="H31" s="388">
        <v>31</v>
      </c>
    </row>
    <row r="32" spans="1:8" ht="12.75" customHeight="1">
      <c r="A32" s="378" t="s">
        <v>573</v>
      </c>
      <c r="B32" s="1278"/>
      <c r="C32" s="1278"/>
      <c r="D32" s="381">
        <v>34</v>
      </c>
      <c r="E32" s="380" t="s">
        <v>574</v>
      </c>
      <c r="F32" s="1278"/>
      <c r="G32" s="1278"/>
      <c r="H32" s="381">
        <v>84</v>
      </c>
    </row>
    <row r="33" spans="1:8" ht="12.75" customHeight="1">
      <c r="A33" s="378" t="s">
        <v>575</v>
      </c>
      <c r="B33" s="1278"/>
      <c r="C33" s="1278"/>
      <c r="D33" s="381">
        <v>40</v>
      </c>
      <c r="E33" s="380" t="s">
        <v>576</v>
      </c>
      <c r="F33" s="1278"/>
      <c r="G33" s="1278"/>
      <c r="H33" s="381">
        <v>194</v>
      </c>
    </row>
    <row r="34" spans="1:8" ht="12.75" customHeight="1">
      <c r="A34" s="378" t="s">
        <v>577</v>
      </c>
      <c r="B34" s="1278"/>
      <c r="C34" s="1278"/>
      <c r="D34" s="381">
        <v>45</v>
      </c>
      <c r="E34" s="380" t="s">
        <v>578</v>
      </c>
      <c r="F34" s="1278"/>
      <c r="G34" s="1278"/>
      <c r="H34" s="381">
        <v>216</v>
      </c>
    </row>
    <row r="35" spans="1:8" ht="12.75" customHeight="1">
      <c r="A35" s="378" t="s">
        <v>579</v>
      </c>
      <c r="B35" s="1278"/>
      <c r="C35" s="1278"/>
      <c r="D35" s="381">
        <v>65</v>
      </c>
      <c r="E35" s="380" t="s">
        <v>580</v>
      </c>
      <c r="F35" s="1278"/>
      <c r="G35" s="1278"/>
      <c r="H35" s="381">
        <v>1680</v>
      </c>
    </row>
    <row r="36" spans="1:8" ht="12.75" customHeight="1">
      <c r="A36" s="378" t="s">
        <v>581</v>
      </c>
      <c r="B36" s="1278"/>
      <c r="C36" s="1278"/>
      <c r="D36" s="381">
        <v>131</v>
      </c>
      <c r="E36" s="380" t="s">
        <v>582</v>
      </c>
      <c r="F36" s="1278"/>
      <c r="G36" s="1278"/>
      <c r="H36" s="381">
        <v>2040</v>
      </c>
    </row>
    <row r="37" spans="1:8" ht="12.75" customHeight="1">
      <c r="A37" s="378" t="s">
        <v>583</v>
      </c>
      <c r="B37" s="1278"/>
      <c r="C37" s="1278"/>
      <c r="D37" s="381">
        <v>154</v>
      </c>
      <c r="E37" s="380" t="s">
        <v>584</v>
      </c>
      <c r="F37" s="1278"/>
      <c r="G37" s="1278"/>
      <c r="H37" s="381">
        <v>2448</v>
      </c>
    </row>
    <row r="38" spans="1:8" ht="12.75" customHeight="1">
      <c r="A38" s="378" t="s">
        <v>585</v>
      </c>
      <c r="B38" s="1278"/>
      <c r="C38" s="1278"/>
      <c r="D38" s="381">
        <v>192</v>
      </c>
      <c r="E38" s="380" t="s">
        <v>586</v>
      </c>
      <c r="F38" s="1278"/>
      <c r="G38" s="1278"/>
      <c r="H38" s="381">
        <v>4080</v>
      </c>
    </row>
    <row r="39" spans="1:8" ht="12.75" customHeight="1">
      <c r="A39" s="378" t="s">
        <v>587</v>
      </c>
      <c r="B39" s="1278"/>
      <c r="C39" s="1278"/>
      <c r="D39" s="381">
        <v>331</v>
      </c>
      <c r="E39" s="380" t="s">
        <v>588</v>
      </c>
      <c r="F39" s="1278"/>
      <c r="G39" s="1278"/>
      <c r="H39" s="381">
        <v>4980</v>
      </c>
    </row>
    <row r="40" spans="1:8" ht="12.75" customHeight="1">
      <c r="A40" s="378" t="s">
        <v>589</v>
      </c>
      <c r="B40" s="1278"/>
      <c r="C40" s="1278"/>
      <c r="D40" s="381">
        <v>377</v>
      </c>
      <c r="E40" s="380" t="s">
        <v>590</v>
      </c>
      <c r="F40" s="1278"/>
      <c r="G40" s="1278"/>
      <c r="H40" s="381">
        <v>7128</v>
      </c>
    </row>
    <row r="41" spans="1:8" ht="12.75" customHeight="1">
      <c r="A41" s="378" t="s">
        <v>591</v>
      </c>
      <c r="B41" s="1278"/>
      <c r="C41" s="1278"/>
      <c r="D41" s="381">
        <v>483</v>
      </c>
      <c r="E41" s="380" t="s">
        <v>592</v>
      </c>
      <c r="F41" s="1278"/>
      <c r="G41" s="1278"/>
      <c r="H41" s="381">
        <v>11400</v>
      </c>
    </row>
    <row r="42" spans="1:8" ht="12.75" customHeight="1" thickBot="1">
      <c r="A42" s="383" t="s">
        <v>593</v>
      </c>
      <c r="B42" s="1279"/>
      <c r="C42" s="1279"/>
      <c r="D42" s="386">
        <v>599</v>
      </c>
      <c r="E42" s="385" t="s">
        <v>594</v>
      </c>
      <c r="F42" s="1279"/>
      <c r="G42" s="1279"/>
      <c r="H42" s="386">
        <v>12960</v>
      </c>
    </row>
    <row r="43" spans="1:8" ht="19.5" customHeight="1" thickBot="1">
      <c r="A43" s="1291" t="s">
        <v>595</v>
      </c>
      <c r="B43" s="1292"/>
      <c r="C43" s="1292"/>
      <c r="D43" s="1292"/>
      <c r="E43" s="1292"/>
      <c r="F43" s="1292"/>
      <c r="G43" s="1292"/>
      <c r="H43" s="1293"/>
    </row>
    <row r="44" spans="1:8" ht="12.75" customHeight="1">
      <c r="A44" s="387" t="s">
        <v>596</v>
      </c>
      <c r="B44" s="1284">
        <v>10</v>
      </c>
      <c r="C44" s="1284">
        <v>120</v>
      </c>
      <c r="D44" s="390">
        <v>35</v>
      </c>
      <c r="E44" s="387" t="s">
        <v>597</v>
      </c>
      <c r="F44" s="1284">
        <v>10</v>
      </c>
      <c r="G44" s="1284">
        <v>120</v>
      </c>
      <c r="H44" s="390">
        <v>78</v>
      </c>
    </row>
    <row r="45" spans="1:8" ht="12.75" customHeight="1" thickBot="1">
      <c r="A45" s="383" t="s">
        <v>598</v>
      </c>
      <c r="B45" s="1279"/>
      <c r="C45" s="1279"/>
      <c r="D45" s="391">
        <v>58</v>
      </c>
      <c r="E45" s="383" t="s">
        <v>599</v>
      </c>
      <c r="F45" s="1279"/>
      <c r="G45" s="1279"/>
      <c r="H45" s="391">
        <v>108</v>
      </c>
    </row>
    <row r="46" spans="1:8" ht="21" customHeight="1" thickBot="1">
      <c r="A46" s="1288" t="s">
        <v>600</v>
      </c>
      <c r="B46" s="1289"/>
      <c r="C46" s="1289"/>
      <c r="D46" s="1289"/>
      <c r="E46" s="1289"/>
      <c r="F46" s="1289"/>
      <c r="G46" s="1289"/>
      <c r="H46" s="1290"/>
    </row>
    <row r="47" spans="1:8" ht="12.75" customHeight="1">
      <c r="A47" s="387" t="s">
        <v>739</v>
      </c>
      <c r="B47" s="1284">
        <v>10</v>
      </c>
      <c r="C47" s="1284">
        <v>95</v>
      </c>
      <c r="D47" s="392">
        <v>624</v>
      </c>
      <c r="E47" s="393" t="s">
        <v>740</v>
      </c>
      <c r="F47" s="1284">
        <v>10</v>
      </c>
      <c r="G47" s="1284">
        <v>95</v>
      </c>
      <c r="H47" s="392">
        <v>786</v>
      </c>
    </row>
    <row r="48" spans="1:8" ht="12.75" customHeight="1">
      <c r="A48" s="378" t="s">
        <v>741</v>
      </c>
      <c r="B48" s="1278"/>
      <c r="C48" s="1278"/>
      <c r="D48" s="394">
        <v>576</v>
      </c>
      <c r="E48" s="395" t="s">
        <v>823</v>
      </c>
      <c r="F48" s="1278"/>
      <c r="G48" s="1278"/>
      <c r="H48" s="394">
        <v>1020</v>
      </c>
    </row>
    <row r="49" spans="1:8" ht="12.75" customHeight="1">
      <c r="A49" s="378" t="s">
        <v>824</v>
      </c>
      <c r="B49" s="1278"/>
      <c r="C49" s="1278"/>
      <c r="D49" s="394">
        <v>652</v>
      </c>
      <c r="E49" s="395" t="s">
        <v>825</v>
      </c>
      <c r="F49" s="1278"/>
      <c r="G49" s="1278"/>
      <c r="H49" s="394">
        <v>1140</v>
      </c>
    </row>
    <row r="50" spans="1:8" ht="12.75" customHeight="1">
      <c r="A50" s="378" t="s">
        <v>826</v>
      </c>
      <c r="B50" s="1278"/>
      <c r="C50" s="1278"/>
      <c r="D50" s="394">
        <v>672</v>
      </c>
      <c r="E50" s="395" t="s">
        <v>827</v>
      </c>
      <c r="F50" s="1278"/>
      <c r="G50" s="1278"/>
      <c r="H50" s="394">
        <v>1248</v>
      </c>
    </row>
    <row r="51" spans="1:8" ht="12.75" customHeight="1">
      <c r="A51" s="378" t="s">
        <v>828</v>
      </c>
      <c r="B51" s="1278"/>
      <c r="C51" s="1278"/>
      <c r="D51" s="394">
        <v>840</v>
      </c>
      <c r="E51" s="395" t="s">
        <v>829</v>
      </c>
      <c r="F51" s="1278"/>
      <c r="G51" s="1278"/>
      <c r="H51" s="394">
        <v>2460</v>
      </c>
    </row>
    <row r="52" spans="1:8" ht="12.75" customHeight="1">
      <c r="A52" s="378" t="s">
        <v>830</v>
      </c>
      <c r="B52" s="1278"/>
      <c r="C52" s="1278"/>
      <c r="D52" s="394">
        <v>1116</v>
      </c>
      <c r="E52" s="395" t="s">
        <v>831</v>
      </c>
      <c r="F52" s="1278"/>
      <c r="G52" s="1278"/>
      <c r="H52" s="394">
        <v>2880</v>
      </c>
    </row>
    <row r="53" spans="1:8" ht="12.75" customHeight="1">
      <c r="A53" s="378" t="s">
        <v>832</v>
      </c>
      <c r="B53" s="1278"/>
      <c r="C53" s="1278"/>
      <c r="D53" s="394">
        <v>1212</v>
      </c>
      <c r="E53" s="396"/>
      <c r="F53" s="1278"/>
      <c r="G53" s="1278"/>
      <c r="H53" s="397"/>
    </row>
    <row r="54" spans="1:8" ht="12.75" customHeight="1" thickBot="1">
      <c r="A54" s="383" t="s">
        <v>833</v>
      </c>
      <c r="B54" s="1279"/>
      <c r="C54" s="1279"/>
      <c r="D54" s="398">
        <v>2280</v>
      </c>
      <c r="E54" s="399"/>
      <c r="F54" s="1279"/>
      <c r="G54" s="1279"/>
      <c r="H54" s="400"/>
    </row>
    <row r="55" spans="1:6" ht="15.75" customHeight="1">
      <c r="A55" s="239"/>
      <c r="B55" s="14"/>
      <c r="C55" s="14"/>
      <c r="F55" s="14"/>
    </row>
    <row r="56" spans="1:6" ht="15.75" customHeight="1">
      <c r="A56" s="239"/>
      <c r="B56" s="14"/>
      <c r="C56" s="14"/>
      <c r="D56" s="107" t="s">
        <v>1150</v>
      </c>
      <c r="F56" s="14"/>
    </row>
    <row r="60" s="110" customFormat="1" ht="12.75"/>
    <row r="61" s="110" customFormat="1" ht="12.75">
      <c r="D61" s="401" t="s">
        <v>834</v>
      </c>
    </row>
    <row r="63" spans="3:5" ht="12.75">
      <c r="C63" s="501" t="s">
        <v>1241</v>
      </c>
      <c r="D63" s="501"/>
      <c r="E63" s="501"/>
    </row>
  </sheetData>
  <sheetProtection/>
  <mergeCells count="23">
    <mergeCell ref="A8:H8"/>
    <mergeCell ref="A46:H46"/>
    <mergeCell ref="B47:B54"/>
    <mergeCell ref="C47:C54"/>
    <mergeCell ref="F47:F54"/>
    <mergeCell ref="G47:G54"/>
    <mergeCell ref="A43:H43"/>
    <mergeCell ref="B44:B45"/>
    <mergeCell ref="C44:C45"/>
    <mergeCell ref="F44:F45"/>
    <mergeCell ref="G44:G45"/>
    <mergeCell ref="A30:H30"/>
    <mergeCell ref="B31:B42"/>
    <mergeCell ref="C31:C42"/>
    <mergeCell ref="F31:F42"/>
    <mergeCell ref="G31:G42"/>
    <mergeCell ref="A10:H10"/>
    <mergeCell ref="C13:C29"/>
    <mergeCell ref="F13:F29"/>
    <mergeCell ref="G13:G29"/>
    <mergeCell ref="A11:A12"/>
    <mergeCell ref="E11:E12"/>
    <mergeCell ref="B13:B29"/>
  </mergeCells>
  <hyperlinks>
    <hyperlink ref="C63:E63" location="содержание!A1" display="Вернутся к содержанию"/>
    <hyperlink ref="E5" r:id="rId1" display="www.evolux.com.ua"/>
    <hyperlink ref="E4" r:id="rId2" display="pavel-evolux@ukr.net"/>
  </hyperlinks>
  <printOptions/>
  <pageMargins left="0.7874015748031497" right="0.7874015748031497" top="0.1968503937007874" bottom="0.3937007874015748" header="0.5118110236220472" footer="0.5118110236220472"/>
  <pageSetup horizontalDpi="600" verticalDpi="600" orientation="portrait" paperSize="9" scale="94" r:id="rId7"/>
  <drawing r:id="rId6"/>
  <legacyDrawing r:id="rId5"/>
  <oleObjects>
    <oleObject progId="CorelDraw.Graphic.8" shapeId="1890117" r:id="rId3"/>
    <oleObject progId="" shapeId="1890166" r:id="rId4"/>
  </oleObjects>
</worksheet>
</file>

<file path=xl/worksheets/sheet23.xml><?xml version="1.0" encoding="utf-8"?>
<worksheet xmlns="http://schemas.openxmlformats.org/spreadsheetml/2006/main" xmlns:r="http://schemas.openxmlformats.org/officeDocument/2006/relationships">
  <dimension ref="A1:J52"/>
  <sheetViews>
    <sheetView zoomScaleSheetLayoutView="100" zoomScalePageLayoutView="0" workbookViewId="0" topLeftCell="A1">
      <selection activeCell="A8" sqref="A8"/>
    </sheetView>
  </sheetViews>
  <sheetFormatPr defaultColWidth="9.00390625" defaultRowHeight="12.75"/>
  <cols>
    <col min="1" max="1" width="22.00390625" style="110" customWidth="1"/>
    <col min="2" max="2" width="7.25390625" style="110" customWidth="1"/>
    <col min="3" max="3" width="7.375" style="110" customWidth="1"/>
    <col min="4" max="4" width="7.625" style="110" customWidth="1"/>
    <col min="5" max="5" width="6.875" style="110" customWidth="1"/>
    <col min="6" max="6" width="7.125" style="110" customWidth="1"/>
    <col min="7" max="7" width="9.625" style="110" customWidth="1"/>
    <col min="8" max="8" width="8.00390625" style="110" customWidth="1"/>
    <col min="9" max="9" width="7.875" style="110" customWidth="1"/>
    <col min="10" max="10" width="9.375" style="110" customWidth="1"/>
    <col min="11" max="16384" width="9.125" style="110" customWidth="1"/>
  </cols>
  <sheetData>
    <row r="1" spans="1:3" ht="12.75">
      <c r="A1" s="43"/>
      <c r="B1" s="43"/>
      <c r="C1" s="43"/>
    </row>
    <row r="2" spans="1:5" ht="12.75">
      <c r="A2" s="43"/>
      <c r="B2" s="43"/>
      <c r="E2" s="57" t="s">
        <v>1615</v>
      </c>
    </row>
    <row r="3" spans="1:5" ht="12.75">
      <c r="A3" s="43"/>
      <c r="B3" s="43"/>
      <c r="E3" s="57" t="s">
        <v>1588</v>
      </c>
    </row>
    <row r="4" spans="1:5" ht="12.75">
      <c r="A4" s="43"/>
      <c r="B4" s="43"/>
      <c r="E4" s="57" t="s">
        <v>1589</v>
      </c>
    </row>
    <row r="5" spans="1:5" ht="12.75">
      <c r="A5" s="43"/>
      <c r="B5" s="43"/>
      <c r="E5" s="57" t="s">
        <v>1153</v>
      </c>
    </row>
    <row r="6" spans="1:3" ht="12.75">
      <c r="A6" s="43"/>
      <c r="B6" s="43"/>
      <c r="C6" s="43"/>
    </row>
    <row r="7" spans="1:10" ht="12.75">
      <c r="A7" s="1294"/>
      <c r="B7" s="1294"/>
      <c r="C7" s="1294"/>
      <c r="D7" s="1294"/>
      <c r="E7" s="1294"/>
      <c r="F7" s="1294"/>
      <c r="G7" s="1294"/>
      <c r="H7" s="1294"/>
      <c r="I7" s="1294"/>
      <c r="J7" s="1294"/>
    </row>
    <row r="8" ht="15">
      <c r="E8" s="112" t="s">
        <v>1775</v>
      </c>
    </row>
    <row r="9" ht="15.75" thickBot="1">
      <c r="C9" s="112"/>
    </row>
    <row r="10" spans="1:10" ht="15" customHeight="1" thickBot="1">
      <c r="A10" s="1301" t="s">
        <v>1270</v>
      </c>
      <c r="B10" s="1303" t="s">
        <v>1713</v>
      </c>
      <c r="C10" s="1304"/>
      <c r="D10" s="1304"/>
      <c r="E10" s="1304"/>
      <c r="F10" s="1304"/>
      <c r="G10" s="1304"/>
      <c r="H10" s="1304"/>
      <c r="I10" s="1304"/>
      <c r="J10" s="1305"/>
    </row>
    <row r="11" spans="1:10" ht="13.5" thickBot="1">
      <c r="A11" s="1302"/>
      <c r="B11" s="433">
        <v>15</v>
      </c>
      <c r="C11" s="434">
        <v>20</v>
      </c>
      <c r="D11" s="434">
        <v>25</v>
      </c>
      <c r="E11" s="434">
        <v>32</v>
      </c>
      <c r="F11" s="434">
        <v>40</v>
      </c>
      <c r="G11" s="434">
        <v>50</v>
      </c>
      <c r="H11" s="434">
        <v>65</v>
      </c>
      <c r="I11" s="434">
        <v>80</v>
      </c>
      <c r="J11" s="435">
        <v>100</v>
      </c>
    </row>
    <row r="12" spans="1:10" ht="19.5" customHeight="1" thickBot="1">
      <c r="A12" s="1295" t="s">
        <v>1776</v>
      </c>
      <c r="B12" s="1296"/>
      <c r="C12" s="1296"/>
      <c r="D12" s="1296"/>
      <c r="E12" s="1296"/>
      <c r="F12" s="1296"/>
      <c r="G12" s="1296"/>
      <c r="H12" s="1296"/>
      <c r="I12" s="1296"/>
      <c r="J12" s="1297"/>
    </row>
    <row r="13" spans="1:10" ht="14.25">
      <c r="A13" s="833" t="s">
        <v>1358</v>
      </c>
      <c r="B13" s="834">
        <v>274</v>
      </c>
      <c r="C13" s="835">
        <v>302</v>
      </c>
      <c r="D13" s="835">
        <v>358</v>
      </c>
      <c r="E13" s="836" t="s">
        <v>1828</v>
      </c>
      <c r="F13" s="836" t="s">
        <v>1828</v>
      </c>
      <c r="G13" s="836" t="s">
        <v>1828</v>
      </c>
      <c r="H13" s="836" t="s">
        <v>1828</v>
      </c>
      <c r="I13" s="836" t="s">
        <v>1828</v>
      </c>
      <c r="J13" s="837" t="s">
        <v>1828</v>
      </c>
    </row>
    <row r="14" spans="1:10" ht="12.75">
      <c r="A14" s="116" t="s">
        <v>1359</v>
      </c>
      <c r="B14" s="838">
        <v>460</v>
      </c>
      <c r="C14" s="839">
        <v>534</v>
      </c>
      <c r="D14" s="839">
        <v>572</v>
      </c>
      <c r="E14" s="839">
        <v>775</v>
      </c>
      <c r="F14" s="839">
        <v>823</v>
      </c>
      <c r="G14" s="839">
        <v>881</v>
      </c>
      <c r="H14" s="840" t="s">
        <v>1828</v>
      </c>
      <c r="I14" s="840" t="s">
        <v>1828</v>
      </c>
      <c r="J14" s="841" t="s">
        <v>1828</v>
      </c>
    </row>
    <row r="15" spans="1:10" ht="13.5" thickBot="1">
      <c r="A15" s="118" t="s">
        <v>1360</v>
      </c>
      <c r="B15" s="842">
        <v>725</v>
      </c>
      <c r="C15" s="843">
        <v>810</v>
      </c>
      <c r="D15" s="843">
        <v>823</v>
      </c>
      <c r="E15" s="843">
        <v>1417</v>
      </c>
      <c r="F15" s="843">
        <v>1535</v>
      </c>
      <c r="G15" s="843">
        <v>1706</v>
      </c>
      <c r="H15" s="844" t="s">
        <v>1828</v>
      </c>
      <c r="I15" s="844" t="s">
        <v>1828</v>
      </c>
      <c r="J15" s="845" t="s">
        <v>1828</v>
      </c>
    </row>
    <row r="16" spans="1:10" ht="21.75" customHeight="1" thickBot="1">
      <c r="A16" s="1295" t="s">
        <v>1777</v>
      </c>
      <c r="B16" s="1296"/>
      <c r="C16" s="1296"/>
      <c r="D16" s="1296"/>
      <c r="E16" s="1296"/>
      <c r="F16" s="1296"/>
      <c r="G16" s="1296"/>
      <c r="H16" s="1296"/>
      <c r="I16" s="1296"/>
      <c r="J16" s="1297"/>
    </row>
    <row r="17" spans="1:10" ht="12.75">
      <c r="A17" s="833" t="s">
        <v>1361</v>
      </c>
      <c r="B17" s="834">
        <v>650</v>
      </c>
      <c r="C17" s="835">
        <v>660</v>
      </c>
      <c r="D17" s="835">
        <v>709</v>
      </c>
      <c r="E17" s="835">
        <v>1474</v>
      </c>
      <c r="F17" s="835">
        <v>1594</v>
      </c>
      <c r="G17" s="835">
        <v>1766</v>
      </c>
      <c r="H17" s="836" t="s">
        <v>1828</v>
      </c>
      <c r="I17" s="836" t="s">
        <v>1828</v>
      </c>
      <c r="J17" s="837" t="s">
        <v>1828</v>
      </c>
    </row>
    <row r="18" spans="1:10" ht="13.5" thickBot="1">
      <c r="A18" s="118" t="s">
        <v>1362</v>
      </c>
      <c r="B18" s="842">
        <v>1733</v>
      </c>
      <c r="C18" s="843">
        <v>1821</v>
      </c>
      <c r="D18" s="843">
        <v>1873</v>
      </c>
      <c r="E18" s="843">
        <v>2028</v>
      </c>
      <c r="F18" s="843">
        <v>2191</v>
      </c>
      <c r="G18" s="843">
        <v>2377</v>
      </c>
      <c r="H18" s="843">
        <v>3045</v>
      </c>
      <c r="I18" s="843">
        <v>3153</v>
      </c>
      <c r="J18" s="846">
        <v>4288</v>
      </c>
    </row>
    <row r="19" spans="1:10" ht="21.75" customHeight="1" thickBot="1">
      <c r="A19" s="1295" t="s">
        <v>1783</v>
      </c>
      <c r="B19" s="1296"/>
      <c r="C19" s="1296"/>
      <c r="D19" s="1296"/>
      <c r="E19" s="1296"/>
      <c r="F19" s="1296"/>
      <c r="G19" s="1296"/>
      <c r="H19" s="1296"/>
      <c r="I19" s="1296"/>
      <c r="J19" s="1297"/>
    </row>
    <row r="20" spans="1:10" ht="12.75">
      <c r="A20" s="833" t="s">
        <v>1784</v>
      </c>
      <c r="B20" s="834">
        <v>650</v>
      </c>
      <c r="C20" s="835">
        <v>732</v>
      </c>
      <c r="D20" s="835">
        <v>830</v>
      </c>
      <c r="E20" s="835">
        <v>1234</v>
      </c>
      <c r="F20" s="835">
        <v>1397</v>
      </c>
      <c r="G20" s="835">
        <v>1583</v>
      </c>
      <c r="H20" s="836" t="s">
        <v>1828</v>
      </c>
      <c r="I20" s="836" t="s">
        <v>1828</v>
      </c>
      <c r="J20" s="837" t="s">
        <v>1828</v>
      </c>
    </row>
    <row r="21" spans="1:10" ht="13.5" thickBot="1">
      <c r="A21" s="118" t="s">
        <v>1363</v>
      </c>
      <c r="B21" s="842">
        <v>1966</v>
      </c>
      <c r="C21" s="843">
        <v>2055</v>
      </c>
      <c r="D21" s="843">
        <v>2106</v>
      </c>
      <c r="E21" s="843">
        <v>2261</v>
      </c>
      <c r="F21" s="843">
        <v>2424</v>
      </c>
      <c r="G21" s="843">
        <v>2610</v>
      </c>
      <c r="H21" s="843">
        <v>3278</v>
      </c>
      <c r="I21" s="843">
        <v>3386</v>
      </c>
      <c r="J21" s="846">
        <v>4521</v>
      </c>
    </row>
    <row r="22" spans="1:10" ht="20.25" customHeight="1" thickBot="1">
      <c r="A22" s="1295" t="s">
        <v>1785</v>
      </c>
      <c r="B22" s="1296"/>
      <c r="C22" s="1296"/>
      <c r="D22" s="1296"/>
      <c r="E22" s="1296"/>
      <c r="F22" s="1296"/>
      <c r="G22" s="1296"/>
      <c r="H22" s="1296"/>
      <c r="I22" s="1296"/>
      <c r="J22" s="1297"/>
    </row>
    <row r="23" spans="1:10" ht="12.75">
      <c r="A23" s="833" t="s">
        <v>1786</v>
      </c>
      <c r="B23" s="834">
        <v>579</v>
      </c>
      <c r="C23" s="835">
        <v>601</v>
      </c>
      <c r="D23" s="835">
        <v>647</v>
      </c>
      <c r="E23" s="835">
        <v>1289</v>
      </c>
      <c r="F23" s="835">
        <v>1327</v>
      </c>
      <c r="G23" s="835">
        <v>1397</v>
      </c>
      <c r="H23" s="836" t="s">
        <v>1828</v>
      </c>
      <c r="I23" s="836" t="s">
        <v>1828</v>
      </c>
      <c r="J23" s="837" t="s">
        <v>1828</v>
      </c>
    </row>
    <row r="24" spans="1:10" ht="13.5" thickBot="1">
      <c r="A24" s="118" t="s">
        <v>1364</v>
      </c>
      <c r="B24" s="842">
        <v>1951</v>
      </c>
      <c r="C24" s="843">
        <v>2039</v>
      </c>
      <c r="D24" s="843">
        <v>2090</v>
      </c>
      <c r="E24" s="843">
        <v>2245</v>
      </c>
      <c r="F24" s="843">
        <v>2408</v>
      </c>
      <c r="G24" s="843">
        <v>2594</v>
      </c>
      <c r="H24" s="843">
        <v>3262</v>
      </c>
      <c r="I24" s="843">
        <v>3371</v>
      </c>
      <c r="J24" s="846">
        <v>4505</v>
      </c>
    </row>
    <row r="25" spans="1:10" ht="12.75">
      <c r="A25" s="847" t="s">
        <v>1365</v>
      </c>
      <c r="B25" s="848"/>
      <c r="C25" s="848"/>
      <c r="D25" s="848"/>
      <c r="E25" s="848"/>
      <c r="F25" s="848"/>
      <c r="G25" s="848"/>
      <c r="H25" s="848"/>
      <c r="I25" s="848"/>
      <c r="J25" s="849"/>
    </row>
    <row r="26" spans="1:10" ht="21.75" customHeight="1" thickBot="1">
      <c r="A26" s="1298" t="s">
        <v>1787</v>
      </c>
      <c r="B26" s="1299"/>
      <c r="C26" s="1299"/>
      <c r="D26" s="1299"/>
      <c r="E26" s="1299"/>
      <c r="F26" s="1299"/>
      <c r="G26" s="1299"/>
      <c r="H26" s="1299"/>
      <c r="I26" s="1299"/>
      <c r="J26" s="1300"/>
    </row>
    <row r="27" spans="1:10" ht="12.75">
      <c r="A27" s="833" t="s">
        <v>1788</v>
      </c>
      <c r="B27" s="834">
        <v>222</v>
      </c>
      <c r="C27" s="835">
        <v>259</v>
      </c>
      <c r="D27" s="835">
        <v>296</v>
      </c>
      <c r="E27" s="835">
        <v>320</v>
      </c>
      <c r="F27" s="835">
        <v>345</v>
      </c>
      <c r="G27" s="835">
        <v>399</v>
      </c>
      <c r="H27" s="836" t="s">
        <v>1828</v>
      </c>
      <c r="I27" s="836" t="s">
        <v>1828</v>
      </c>
      <c r="J27" s="837" t="s">
        <v>1828</v>
      </c>
    </row>
    <row r="28" spans="1:10" ht="12.75">
      <c r="A28" s="116" t="s">
        <v>1366</v>
      </c>
      <c r="B28" s="838">
        <v>215</v>
      </c>
      <c r="C28" s="839">
        <v>229</v>
      </c>
      <c r="D28" s="839">
        <v>236</v>
      </c>
      <c r="E28" s="839">
        <v>266</v>
      </c>
      <c r="F28" s="839">
        <v>302</v>
      </c>
      <c r="G28" s="839">
        <v>368</v>
      </c>
      <c r="H28" s="839">
        <v>754</v>
      </c>
      <c r="I28" s="839">
        <v>834</v>
      </c>
      <c r="J28" s="850">
        <v>834</v>
      </c>
    </row>
    <row r="29" spans="1:10" ht="12.75">
      <c r="A29" s="116" t="s">
        <v>1789</v>
      </c>
      <c r="B29" s="838">
        <v>279</v>
      </c>
      <c r="C29" s="839">
        <v>302</v>
      </c>
      <c r="D29" s="839">
        <v>314</v>
      </c>
      <c r="E29" s="839">
        <v>348</v>
      </c>
      <c r="F29" s="839">
        <v>419</v>
      </c>
      <c r="G29" s="839">
        <v>512</v>
      </c>
      <c r="H29" s="840" t="s">
        <v>1828</v>
      </c>
      <c r="I29" s="840" t="s">
        <v>1828</v>
      </c>
      <c r="J29" s="841" t="s">
        <v>1828</v>
      </c>
    </row>
    <row r="30" spans="1:10" ht="22.5" customHeight="1" thickBot="1">
      <c r="A30" s="118" t="s">
        <v>1790</v>
      </c>
      <c r="B30" s="842">
        <v>270</v>
      </c>
      <c r="C30" s="843">
        <v>275</v>
      </c>
      <c r="D30" s="843">
        <v>289</v>
      </c>
      <c r="E30" s="843">
        <v>339</v>
      </c>
      <c r="F30" s="843">
        <v>385</v>
      </c>
      <c r="G30" s="843">
        <v>551</v>
      </c>
      <c r="H30" s="843">
        <v>945</v>
      </c>
      <c r="I30" s="843">
        <v>1180</v>
      </c>
      <c r="J30" s="846">
        <v>1538</v>
      </c>
    </row>
    <row r="31" spans="1:10" ht="15.75" thickBot="1">
      <c r="A31" s="1295" t="s">
        <v>1791</v>
      </c>
      <c r="B31" s="1296"/>
      <c r="C31" s="1296"/>
      <c r="D31" s="1296"/>
      <c r="E31" s="1296"/>
      <c r="F31" s="1296"/>
      <c r="G31" s="1296"/>
      <c r="H31" s="1296"/>
      <c r="I31" s="1296"/>
      <c r="J31" s="1297"/>
    </row>
    <row r="32" spans="1:10" ht="12.75">
      <c r="A32" s="833" t="s">
        <v>1792</v>
      </c>
      <c r="B32" s="834">
        <v>111</v>
      </c>
      <c r="C32" s="835">
        <v>125</v>
      </c>
      <c r="D32" s="835">
        <v>143</v>
      </c>
      <c r="E32" s="835">
        <v>163</v>
      </c>
      <c r="F32" s="835">
        <v>200</v>
      </c>
      <c r="G32" s="835">
        <v>257</v>
      </c>
      <c r="H32" s="836" t="s">
        <v>1828</v>
      </c>
      <c r="I32" s="836" t="s">
        <v>1828</v>
      </c>
      <c r="J32" s="837" t="s">
        <v>1828</v>
      </c>
    </row>
    <row r="33" spans="1:10" ht="19.5" customHeight="1" thickBot="1">
      <c r="A33" s="118" t="s">
        <v>1793</v>
      </c>
      <c r="B33" s="842">
        <v>201</v>
      </c>
      <c r="C33" s="843">
        <v>214</v>
      </c>
      <c r="D33" s="843">
        <v>219</v>
      </c>
      <c r="E33" s="843">
        <v>244</v>
      </c>
      <c r="F33" s="843">
        <v>256</v>
      </c>
      <c r="G33" s="843">
        <v>278</v>
      </c>
      <c r="H33" s="843">
        <v>715</v>
      </c>
      <c r="I33" s="843">
        <v>794</v>
      </c>
      <c r="J33" s="846">
        <v>808</v>
      </c>
    </row>
    <row r="34" spans="1:10" ht="15.75" thickBot="1">
      <c r="A34" s="1295" t="s">
        <v>1794</v>
      </c>
      <c r="B34" s="1296"/>
      <c r="C34" s="1296"/>
      <c r="D34" s="1296"/>
      <c r="E34" s="1296"/>
      <c r="F34" s="1296"/>
      <c r="G34" s="1296"/>
      <c r="H34" s="1296"/>
      <c r="I34" s="1296"/>
      <c r="J34" s="1297"/>
    </row>
    <row r="35" spans="1:10" ht="12.75">
      <c r="A35" s="833" t="s">
        <v>1367</v>
      </c>
      <c r="B35" s="834">
        <v>64</v>
      </c>
      <c r="C35" s="835">
        <v>66</v>
      </c>
      <c r="D35" s="835">
        <v>69</v>
      </c>
      <c r="E35" s="835">
        <v>72</v>
      </c>
      <c r="F35" s="835">
        <v>120</v>
      </c>
      <c r="G35" s="835">
        <v>146</v>
      </c>
      <c r="H35" s="836" t="s">
        <v>1828</v>
      </c>
      <c r="I35" s="836" t="s">
        <v>1828</v>
      </c>
      <c r="J35" s="837" t="s">
        <v>1828</v>
      </c>
    </row>
    <row r="36" spans="1:10" ht="18" customHeight="1" thickBot="1">
      <c r="A36" s="118" t="s">
        <v>1795</v>
      </c>
      <c r="B36" s="842" t="s">
        <v>1828</v>
      </c>
      <c r="C36" s="843">
        <v>115</v>
      </c>
      <c r="D36" s="843">
        <v>121</v>
      </c>
      <c r="E36" s="843">
        <v>149</v>
      </c>
      <c r="F36" s="843">
        <v>160</v>
      </c>
      <c r="G36" s="843">
        <v>224</v>
      </c>
      <c r="H36" s="843">
        <v>249</v>
      </c>
      <c r="I36" s="843">
        <v>340</v>
      </c>
      <c r="J36" s="846">
        <v>456</v>
      </c>
    </row>
    <row r="37" spans="1:10" ht="15.75" thickBot="1">
      <c r="A37" s="1308" t="s">
        <v>1796</v>
      </c>
      <c r="B37" s="1309"/>
      <c r="C37" s="1309"/>
      <c r="D37" s="1309"/>
      <c r="E37" s="1309"/>
      <c r="F37" s="1309"/>
      <c r="G37" s="1309"/>
      <c r="H37" s="1309"/>
      <c r="I37" s="1309"/>
      <c r="J37" s="1310"/>
    </row>
    <row r="38" spans="1:10" ht="13.5" thickBot="1">
      <c r="A38" s="851" t="s">
        <v>1797</v>
      </c>
      <c r="B38" s="852" t="s">
        <v>1798</v>
      </c>
      <c r="C38" s="852" t="s">
        <v>1799</v>
      </c>
      <c r="D38" s="852" t="s">
        <v>1800</v>
      </c>
      <c r="E38" s="852" t="s">
        <v>1801</v>
      </c>
      <c r="F38" s="852" t="s">
        <v>1368</v>
      </c>
      <c r="G38" s="852" t="s">
        <v>1369</v>
      </c>
      <c r="H38" s="852" t="s">
        <v>1802</v>
      </c>
      <c r="I38" s="853" t="s">
        <v>1803</v>
      </c>
      <c r="J38" s="853" t="s">
        <v>1804</v>
      </c>
    </row>
    <row r="39" spans="1:10" ht="20.25" customHeight="1" thickBot="1">
      <c r="A39" s="854">
        <v>182</v>
      </c>
      <c r="B39" s="855">
        <v>217</v>
      </c>
      <c r="C39" s="855">
        <v>393</v>
      </c>
      <c r="D39" s="855">
        <v>472</v>
      </c>
      <c r="E39" s="855">
        <v>630</v>
      </c>
      <c r="F39" s="855">
        <v>484</v>
      </c>
      <c r="G39" s="855">
        <v>484</v>
      </c>
      <c r="H39" s="855">
        <v>686</v>
      </c>
      <c r="I39" s="856">
        <v>646</v>
      </c>
      <c r="J39" s="856">
        <v>646</v>
      </c>
    </row>
    <row r="40" spans="1:10" ht="15.75" thickBot="1">
      <c r="A40" s="1308" t="s">
        <v>1805</v>
      </c>
      <c r="B40" s="1309"/>
      <c r="C40" s="1309"/>
      <c r="D40" s="1309"/>
      <c r="E40" s="1309"/>
      <c r="F40" s="1309"/>
      <c r="G40" s="1309"/>
      <c r="H40" s="1309"/>
      <c r="I40" s="1309"/>
      <c r="J40" s="1310"/>
    </row>
    <row r="41" spans="1:10" ht="12.75">
      <c r="A41" s="1313" t="s">
        <v>1806</v>
      </c>
      <c r="B41" s="1314"/>
      <c r="C41" s="1314"/>
      <c r="D41" s="1314"/>
      <c r="E41" s="1314"/>
      <c r="F41" s="1314"/>
      <c r="G41" s="1314"/>
      <c r="H41" s="1314"/>
      <c r="I41" s="1314"/>
      <c r="J41" s="857">
        <v>368</v>
      </c>
    </row>
    <row r="42" spans="1:10" ht="12.75">
      <c r="A42" s="1311" t="s">
        <v>1807</v>
      </c>
      <c r="B42" s="1312"/>
      <c r="C42" s="1312"/>
      <c r="D42" s="1312"/>
      <c r="E42" s="1312"/>
      <c r="F42" s="1312"/>
      <c r="G42" s="1312"/>
      <c r="H42" s="1312"/>
      <c r="I42" s="1312"/>
      <c r="J42" s="858">
        <v>473</v>
      </c>
    </row>
    <row r="43" spans="1:10" ht="12.75">
      <c r="A43" s="1311" t="s">
        <v>1808</v>
      </c>
      <c r="B43" s="1312"/>
      <c r="C43" s="1312"/>
      <c r="D43" s="1312"/>
      <c r="E43" s="1312"/>
      <c r="F43" s="1312"/>
      <c r="G43" s="1312"/>
      <c r="H43" s="1312"/>
      <c r="I43" s="1312"/>
      <c r="J43" s="858">
        <v>789</v>
      </c>
    </row>
    <row r="44" spans="1:10" ht="12.75">
      <c r="A44" s="1311" t="s">
        <v>1809</v>
      </c>
      <c r="B44" s="1312"/>
      <c r="C44" s="1312"/>
      <c r="D44" s="1312"/>
      <c r="E44" s="1312"/>
      <c r="F44" s="1312"/>
      <c r="G44" s="1312"/>
      <c r="H44" s="1312"/>
      <c r="I44" s="1312"/>
      <c r="J44" s="858">
        <v>52</v>
      </c>
    </row>
    <row r="45" spans="1:10" ht="12.75">
      <c r="A45" s="1311" t="s">
        <v>1810</v>
      </c>
      <c r="B45" s="1312"/>
      <c r="C45" s="1312"/>
      <c r="D45" s="1312"/>
      <c r="E45" s="1312"/>
      <c r="F45" s="1312"/>
      <c r="G45" s="1312"/>
      <c r="H45" s="1312"/>
      <c r="I45" s="1312"/>
      <c r="J45" s="858">
        <v>160</v>
      </c>
    </row>
    <row r="46" spans="1:10" ht="13.5" thickBot="1">
      <c r="A46" s="1306" t="s">
        <v>1811</v>
      </c>
      <c r="B46" s="1307"/>
      <c r="C46" s="1307"/>
      <c r="D46" s="1307"/>
      <c r="E46" s="1307"/>
      <c r="F46" s="1307"/>
      <c r="G46" s="1307"/>
      <c r="H46" s="1307"/>
      <c r="I46" s="1307"/>
      <c r="J46" s="859">
        <v>151</v>
      </c>
    </row>
    <row r="47" spans="1:4" ht="12.75">
      <c r="A47" s="123"/>
      <c r="D47" s="107" t="s">
        <v>1774</v>
      </c>
    </row>
    <row r="52" spans="4:7" ht="12.75">
      <c r="D52" s="501" t="s">
        <v>1241</v>
      </c>
      <c r="E52" s="505"/>
      <c r="F52" s="505"/>
      <c r="G52" s="505"/>
    </row>
  </sheetData>
  <sheetProtection/>
  <mergeCells count="18">
    <mergeCell ref="A46:I46"/>
    <mergeCell ref="A31:J31"/>
    <mergeCell ref="A34:J34"/>
    <mergeCell ref="A37:J37"/>
    <mergeCell ref="A40:J40"/>
    <mergeCell ref="A45:I45"/>
    <mergeCell ref="A41:I41"/>
    <mergeCell ref="A42:I42"/>
    <mergeCell ref="A43:I43"/>
    <mergeCell ref="A44:I44"/>
    <mergeCell ref="A7:J7"/>
    <mergeCell ref="A19:J19"/>
    <mergeCell ref="A22:J22"/>
    <mergeCell ref="A26:J26"/>
    <mergeCell ref="A10:A11"/>
    <mergeCell ref="B10:J10"/>
    <mergeCell ref="A12:J12"/>
    <mergeCell ref="A16:J16"/>
  </mergeCells>
  <hyperlinks>
    <hyperlink ref="D52:G52" location="содержание!A1" display="Вернутся к содержанию"/>
  </hyperlinks>
  <printOptions/>
  <pageMargins left="0.75" right="0.75" top="1" bottom="1" header="0.5" footer="0.5"/>
  <pageSetup horizontalDpi="600" verticalDpi="600" orientation="portrait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85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1.875" style="125" customWidth="1"/>
    <col min="2" max="2" width="18.625" style="125" customWidth="1"/>
    <col min="3" max="4" width="11.875" style="125" customWidth="1"/>
    <col min="5" max="5" width="13.375" style="125" customWidth="1"/>
    <col min="6" max="6" width="14.625" style="125" customWidth="1"/>
    <col min="7" max="16384" width="9.125" style="125" customWidth="1"/>
  </cols>
  <sheetData>
    <row r="1" spans="1:5" ht="12.75">
      <c r="A1" s="124"/>
      <c r="B1" s="124"/>
      <c r="C1" s="124"/>
      <c r="D1" s="124"/>
      <c r="E1" s="124"/>
    </row>
    <row r="2" spans="1:3" ht="12.75">
      <c r="A2" s="124"/>
      <c r="B2" s="124"/>
      <c r="C2" s="57" t="s">
        <v>1615</v>
      </c>
    </row>
    <row r="3" spans="1:3" ht="12.75">
      <c r="A3" s="124"/>
      <c r="B3" s="124"/>
      <c r="C3" s="57" t="s">
        <v>1588</v>
      </c>
    </row>
    <row r="4" spans="1:3" ht="12.75">
      <c r="A4" s="124"/>
      <c r="B4" s="124"/>
      <c r="C4" s="57" t="s">
        <v>1589</v>
      </c>
    </row>
    <row r="5" spans="1:3" ht="12.75">
      <c r="A5" s="124"/>
      <c r="B5" s="124"/>
      <c r="C5" s="57" t="s">
        <v>1153</v>
      </c>
    </row>
    <row r="6" spans="1:5" ht="12.75">
      <c r="A6" s="124"/>
      <c r="B6" s="124"/>
      <c r="C6" s="124"/>
      <c r="D6" s="124"/>
      <c r="E6" s="124"/>
    </row>
    <row r="7" ht="15">
      <c r="C7" s="139" t="s">
        <v>1812</v>
      </c>
    </row>
    <row r="8" ht="12.75">
      <c r="C8" s="128"/>
    </row>
    <row r="9" ht="12.75">
      <c r="C9" s="126" t="s">
        <v>1813</v>
      </c>
    </row>
    <row r="10" spans="3:5" ht="13.5" thickBot="1">
      <c r="C10" s="29"/>
      <c r="D10" s="129"/>
      <c r="E10" s="84"/>
    </row>
    <row r="11" spans="1:6" ht="13.5" thickBot="1">
      <c r="A11" s="1317" t="s">
        <v>1270</v>
      </c>
      <c r="B11" s="1318"/>
      <c r="C11" s="1321" t="s">
        <v>1271</v>
      </c>
      <c r="D11" s="1323" t="s">
        <v>1814</v>
      </c>
      <c r="E11" s="1315" t="s">
        <v>1815</v>
      </c>
      <c r="F11" s="1316"/>
    </row>
    <row r="12" spans="1:6" ht="13.5" thickBot="1">
      <c r="A12" s="1319"/>
      <c r="B12" s="1320"/>
      <c r="C12" s="1322"/>
      <c r="D12" s="1324"/>
      <c r="E12" s="130" t="s">
        <v>1293</v>
      </c>
      <c r="F12" s="131" t="s">
        <v>1816</v>
      </c>
    </row>
    <row r="13" spans="1:6" ht="13.5" customHeight="1">
      <c r="A13" s="1325" t="s">
        <v>1431</v>
      </c>
      <c r="B13" s="1326"/>
      <c r="C13" s="461">
        <v>15</v>
      </c>
      <c r="D13" s="462" t="s">
        <v>1817</v>
      </c>
      <c r="E13" s="860" t="s">
        <v>1375</v>
      </c>
      <c r="F13" s="861" t="s">
        <v>1376</v>
      </c>
    </row>
    <row r="14" spans="1:6" ht="12.75">
      <c r="A14" s="1325"/>
      <c r="B14" s="1326"/>
      <c r="C14" s="439">
        <v>20</v>
      </c>
      <c r="D14" s="457" t="s">
        <v>1818</v>
      </c>
      <c r="E14" s="862" t="s">
        <v>1377</v>
      </c>
      <c r="F14" s="863" t="s">
        <v>1378</v>
      </c>
    </row>
    <row r="15" spans="1:6" ht="12.75">
      <c r="A15" s="1325"/>
      <c r="B15" s="1326"/>
      <c r="C15" s="439">
        <v>25</v>
      </c>
      <c r="D15" s="457" t="s">
        <v>1819</v>
      </c>
      <c r="E15" s="862" t="s">
        <v>1379</v>
      </c>
      <c r="F15" s="863" t="s">
        <v>1380</v>
      </c>
    </row>
    <row r="16" spans="1:6" ht="12.75">
      <c r="A16" s="1325"/>
      <c r="B16" s="1326"/>
      <c r="C16" s="439">
        <v>32</v>
      </c>
      <c r="D16" s="457" t="s">
        <v>1714</v>
      </c>
      <c r="E16" s="862" t="s">
        <v>1381</v>
      </c>
      <c r="F16" s="863" t="s">
        <v>1382</v>
      </c>
    </row>
    <row r="17" spans="1:6" ht="12.75">
      <c r="A17" s="1325"/>
      <c r="B17" s="1326"/>
      <c r="C17" s="439">
        <v>40</v>
      </c>
      <c r="D17" s="457" t="s">
        <v>1766</v>
      </c>
      <c r="E17" s="862" t="s">
        <v>1383</v>
      </c>
      <c r="F17" s="863" t="s">
        <v>1384</v>
      </c>
    </row>
    <row r="18" spans="1:6" ht="13.5" thickBot="1">
      <c r="A18" s="1325"/>
      <c r="B18" s="1326"/>
      <c r="C18" s="463">
        <v>50</v>
      </c>
      <c r="D18" s="464" t="s">
        <v>1717</v>
      </c>
      <c r="E18" s="864" t="s">
        <v>1385</v>
      </c>
      <c r="F18" s="865" t="s">
        <v>1386</v>
      </c>
    </row>
    <row r="19" spans="1:6" ht="13.5" customHeight="1">
      <c r="A19" s="1327" t="s">
        <v>1430</v>
      </c>
      <c r="B19" s="1328"/>
      <c r="C19" s="436" t="s">
        <v>1820</v>
      </c>
      <c r="D19" s="455" t="s">
        <v>1821</v>
      </c>
      <c r="E19" s="866" t="s">
        <v>462</v>
      </c>
      <c r="F19" s="867" t="s">
        <v>1828</v>
      </c>
    </row>
    <row r="20" spans="1:6" ht="12.75">
      <c r="A20" s="1325"/>
      <c r="B20" s="1326"/>
      <c r="C20" s="439" t="s">
        <v>1822</v>
      </c>
      <c r="D20" s="457" t="s">
        <v>1823</v>
      </c>
      <c r="E20" s="862" t="s">
        <v>459</v>
      </c>
      <c r="F20" s="863" t="s">
        <v>1828</v>
      </c>
    </row>
    <row r="21" spans="1:6" ht="12.75">
      <c r="A21" s="1325"/>
      <c r="B21" s="1326"/>
      <c r="C21" s="439" t="s">
        <v>1824</v>
      </c>
      <c r="D21" s="457" t="s">
        <v>1825</v>
      </c>
      <c r="E21" s="862" t="s">
        <v>1370</v>
      </c>
      <c r="F21" s="863" t="s">
        <v>1828</v>
      </c>
    </row>
    <row r="22" spans="1:6" ht="12.75">
      <c r="A22" s="1325"/>
      <c r="B22" s="1326"/>
      <c r="C22" s="439">
        <v>65</v>
      </c>
      <c r="D22" s="457" t="s">
        <v>1744</v>
      </c>
      <c r="E22" s="868" t="s">
        <v>1828</v>
      </c>
      <c r="F22" s="863" t="s">
        <v>1371</v>
      </c>
    </row>
    <row r="23" spans="1:6" ht="12.75">
      <c r="A23" s="1325"/>
      <c r="B23" s="1326"/>
      <c r="C23" s="439">
        <v>80</v>
      </c>
      <c r="D23" s="457" t="s">
        <v>1744</v>
      </c>
      <c r="E23" s="868" t="s">
        <v>1828</v>
      </c>
      <c r="F23" s="863" t="s">
        <v>1372</v>
      </c>
    </row>
    <row r="24" spans="1:6" ht="12.75">
      <c r="A24" s="1325"/>
      <c r="B24" s="1326"/>
      <c r="C24" s="439">
        <v>100</v>
      </c>
      <c r="D24" s="457" t="s">
        <v>1826</v>
      </c>
      <c r="E24" s="868" t="s">
        <v>1828</v>
      </c>
      <c r="F24" s="863" t="s">
        <v>1373</v>
      </c>
    </row>
    <row r="25" spans="1:6" ht="13.5" thickBot="1">
      <c r="A25" s="1329"/>
      <c r="B25" s="1330"/>
      <c r="C25" s="460">
        <v>125</v>
      </c>
      <c r="D25" s="459" t="s">
        <v>1826</v>
      </c>
      <c r="E25" s="869" t="s">
        <v>1828</v>
      </c>
      <c r="F25" s="870" t="s">
        <v>1374</v>
      </c>
    </row>
    <row r="26" spans="1:6" ht="13.5" customHeight="1">
      <c r="A26" s="1331" t="s">
        <v>1432</v>
      </c>
      <c r="B26" s="1332"/>
      <c r="C26" s="436">
        <v>15</v>
      </c>
      <c r="D26" s="455" t="s">
        <v>1817</v>
      </c>
      <c r="E26" s="866" t="s">
        <v>1394</v>
      </c>
      <c r="F26" s="867" t="s">
        <v>1395</v>
      </c>
    </row>
    <row r="27" spans="1:6" ht="12.75">
      <c r="A27" s="1331"/>
      <c r="B27" s="1332"/>
      <c r="C27" s="439">
        <v>20</v>
      </c>
      <c r="D27" s="457" t="s">
        <v>1818</v>
      </c>
      <c r="E27" s="862" t="s">
        <v>1396</v>
      </c>
      <c r="F27" s="863" t="s">
        <v>1397</v>
      </c>
    </row>
    <row r="28" spans="1:6" ht="12.75">
      <c r="A28" s="1331"/>
      <c r="B28" s="1332"/>
      <c r="C28" s="439">
        <v>25</v>
      </c>
      <c r="D28" s="457" t="s">
        <v>1819</v>
      </c>
      <c r="E28" s="862" t="s">
        <v>1398</v>
      </c>
      <c r="F28" s="863" t="s">
        <v>1399</v>
      </c>
    </row>
    <row r="29" spans="1:6" ht="12.75">
      <c r="A29" s="1331"/>
      <c r="B29" s="1332"/>
      <c r="C29" s="439">
        <v>32</v>
      </c>
      <c r="D29" s="457" t="s">
        <v>1714</v>
      </c>
      <c r="E29" s="862" t="s">
        <v>1400</v>
      </c>
      <c r="F29" s="863" t="s">
        <v>1401</v>
      </c>
    </row>
    <row r="30" spans="1:6" ht="12.75">
      <c r="A30" s="1331"/>
      <c r="B30" s="1332"/>
      <c r="C30" s="439">
        <v>40</v>
      </c>
      <c r="D30" s="457" t="s">
        <v>1766</v>
      </c>
      <c r="E30" s="862" t="s">
        <v>1402</v>
      </c>
      <c r="F30" s="863" t="s">
        <v>1403</v>
      </c>
    </row>
    <row r="31" spans="1:6" ht="13.5" thickBot="1">
      <c r="A31" s="1331"/>
      <c r="B31" s="1332"/>
      <c r="C31" s="460">
        <v>50</v>
      </c>
      <c r="D31" s="459" t="s">
        <v>1717</v>
      </c>
      <c r="E31" s="871" t="s">
        <v>1404</v>
      </c>
      <c r="F31" s="870" t="s">
        <v>1405</v>
      </c>
    </row>
    <row r="32" spans="1:6" ht="13.5" customHeight="1">
      <c r="A32" s="1327" t="s">
        <v>457</v>
      </c>
      <c r="B32" s="1328"/>
      <c r="C32" s="436" t="s">
        <v>1820</v>
      </c>
      <c r="D32" s="872" t="s">
        <v>1821</v>
      </c>
      <c r="E32" s="866" t="s">
        <v>1387</v>
      </c>
      <c r="F32" s="867" t="s">
        <v>1828</v>
      </c>
    </row>
    <row r="33" spans="1:6" ht="12.75">
      <c r="A33" s="1325"/>
      <c r="B33" s="1326"/>
      <c r="C33" s="439" t="s">
        <v>1822</v>
      </c>
      <c r="D33" s="873" t="s">
        <v>1823</v>
      </c>
      <c r="E33" s="862" t="s">
        <v>1388</v>
      </c>
      <c r="F33" s="863" t="s">
        <v>1828</v>
      </c>
    </row>
    <row r="34" spans="1:6" ht="12.75">
      <c r="A34" s="1325"/>
      <c r="B34" s="1326"/>
      <c r="C34" s="439" t="s">
        <v>1824</v>
      </c>
      <c r="D34" s="873" t="s">
        <v>1825</v>
      </c>
      <c r="E34" s="862" t="s">
        <v>1389</v>
      </c>
      <c r="F34" s="863" t="s">
        <v>1828</v>
      </c>
    </row>
    <row r="35" spans="1:6" ht="12.75">
      <c r="A35" s="1325"/>
      <c r="B35" s="1326"/>
      <c r="C35" s="439">
        <v>65</v>
      </c>
      <c r="D35" s="873" t="s">
        <v>1744</v>
      </c>
      <c r="E35" s="868" t="s">
        <v>1828</v>
      </c>
      <c r="F35" s="863" t="s">
        <v>1390</v>
      </c>
    </row>
    <row r="36" spans="1:6" ht="12.75">
      <c r="A36" s="1325"/>
      <c r="B36" s="1326"/>
      <c r="C36" s="439">
        <v>80</v>
      </c>
      <c r="D36" s="873" t="s">
        <v>1744</v>
      </c>
      <c r="E36" s="868" t="s">
        <v>1828</v>
      </c>
      <c r="F36" s="863" t="s">
        <v>1391</v>
      </c>
    </row>
    <row r="37" spans="1:6" ht="12.75">
      <c r="A37" s="1325"/>
      <c r="B37" s="1326"/>
      <c r="C37" s="439">
        <v>100</v>
      </c>
      <c r="D37" s="873" t="s">
        <v>1826</v>
      </c>
      <c r="E37" s="868" t="s">
        <v>1828</v>
      </c>
      <c r="F37" s="863" t="s">
        <v>1392</v>
      </c>
    </row>
    <row r="38" spans="1:6" ht="13.5" thickBot="1">
      <c r="A38" s="1329"/>
      <c r="B38" s="1330"/>
      <c r="C38" s="460">
        <v>125</v>
      </c>
      <c r="D38" s="874" t="s">
        <v>1826</v>
      </c>
      <c r="E38" s="869" t="s">
        <v>1828</v>
      </c>
      <c r="F38" s="870" t="s">
        <v>1393</v>
      </c>
    </row>
    <row r="39" spans="1:6" ht="6.75" customHeight="1">
      <c r="A39" s="132"/>
      <c r="B39" s="132"/>
      <c r="C39" s="132"/>
      <c r="D39" s="132"/>
      <c r="E39" s="132"/>
      <c r="F39" s="132"/>
    </row>
    <row r="40" spans="3:6" ht="12.75">
      <c r="C40" s="127" t="s">
        <v>1827</v>
      </c>
      <c r="D40" s="132"/>
      <c r="F40" s="132"/>
    </row>
    <row r="41" spans="3:6" ht="9" customHeight="1" thickBot="1">
      <c r="C41" s="132"/>
      <c r="D41" s="132"/>
      <c r="E41" s="133"/>
      <c r="F41" s="132"/>
    </row>
    <row r="42" spans="1:6" ht="13.5" customHeight="1" thickBot="1">
      <c r="A42" s="1317" t="s">
        <v>1270</v>
      </c>
      <c r="B42" s="1345"/>
      <c r="C42" s="1321" t="s">
        <v>1271</v>
      </c>
      <c r="D42" s="1321" t="s">
        <v>1814</v>
      </c>
      <c r="E42" s="1315" t="s">
        <v>1815</v>
      </c>
      <c r="F42" s="1316"/>
    </row>
    <row r="43" spans="1:6" ht="13.5" thickBot="1">
      <c r="A43" s="1319"/>
      <c r="B43" s="1346"/>
      <c r="C43" s="1322"/>
      <c r="D43" s="1322"/>
      <c r="E43" s="130" t="s">
        <v>1293</v>
      </c>
      <c r="F43" s="131" t="s">
        <v>1816</v>
      </c>
    </row>
    <row r="44" spans="1:6" ht="13.5" customHeight="1">
      <c r="A44" s="1327" t="s">
        <v>1473</v>
      </c>
      <c r="B44" s="1342"/>
      <c r="C44" s="436">
        <v>15</v>
      </c>
      <c r="D44" s="437" t="s">
        <v>1821</v>
      </c>
      <c r="E44" s="438" t="s">
        <v>1406</v>
      </c>
      <c r="F44" s="438" t="s">
        <v>1407</v>
      </c>
    </row>
    <row r="45" spans="1:6" ht="12.75">
      <c r="A45" s="1325"/>
      <c r="B45" s="1343"/>
      <c r="C45" s="439">
        <v>20</v>
      </c>
      <c r="D45" s="440" t="s">
        <v>1829</v>
      </c>
      <c r="E45" s="441" t="s">
        <v>453</v>
      </c>
      <c r="F45" s="441" t="s">
        <v>1408</v>
      </c>
    </row>
    <row r="46" spans="1:6" ht="12.75">
      <c r="A46" s="1325"/>
      <c r="B46" s="1343"/>
      <c r="C46" s="439">
        <v>25</v>
      </c>
      <c r="D46" s="440" t="s">
        <v>1819</v>
      </c>
      <c r="E46" s="441" t="s">
        <v>1407</v>
      </c>
      <c r="F46" s="441" t="s">
        <v>454</v>
      </c>
    </row>
    <row r="47" spans="1:6" ht="12.75">
      <c r="A47" s="1325"/>
      <c r="B47" s="1343"/>
      <c r="C47" s="439">
        <v>32</v>
      </c>
      <c r="D47" s="440" t="s">
        <v>1830</v>
      </c>
      <c r="E47" s="441" t="s">
        <v>460</v>
      </c>
      <c r="F47" s="441" t="s">
        <v>461</v>
      </c>
    </row>
    <row r="48" spans="1:6" ht="12.75">
      <c r="A48" s="1325"/>
      <c r="B48" s="1343"/>
      <c r="C48" s="439">
        <v>40</v>
      </c>
      <c r="D48" s="440" t="s">
        <v>1831</v>
      </c>
      <c r="E48" s="441" t="s">
        <v>1409</v>
      </c>
      <c r="F48" s="441" t="s">
        <v>1410</v>
      </c>
    </row>
    <row r="49" spans="1:6" ht="12.75">
      <c r="A49" s="1325"/>
      <c r="B49" s="1343"/>
      <c r="C49" s="439">
        <v>50</v>
      </c>
      <c r="D49" s="440" t="s">
        <v>1718</v>
      </c>
      <c r="E49" s="441" t="s">
        <v>1411</v>
      </c>
      <c r="F49" s="441" t="s">
        <v>1412</v>
      </c>
    </row>
    <row r="50" spans="1:6" ht="12.75">
      <c r="A50" s="1325"/>
      <c r="B50" s="1343"/>
      <c r="C50" s="439">
        <v>65</v>
      </c>
      <c r="D50" s="440" t="s">
        <v>1733</v>
      </c>
      <c r="E50" s="441" t="s">
        <v>1828</v>
      </c>
      <c r="F50" s="441" t="s">
        <v>1413</v>
      </c>
    </row>
    <row r="51" spans="1:6" ht="12.75">
      <c r="A51" s="1325"/>
      <c r="B51" s="1343"/>
      <c r="C51" s="439">
        <v>80</v>
      </c>
      <c r="D51" s="440" t="s">
        <v>1357</v>
      </c>
      <c r="E51" s="441" t="s">
        <v>1828</v>
      </c>
      <c r="F51" s="441" t="s">
        <v>1414</v>
      </c>
    </row>
    <row r="52" spans="1:6" ht="13.5" thickBot="1">
      <c r="A52" s="1329"/>
      <c r="B52" s="1344"/>
      <c r="C52" s="440" t="s">
        <v>1357</v>
      </c>
      <c r="D52" s="440" t="s">
        <v>1832</v>
      </c>
      <c r="E52" s="441" t="s">
        <v>1828</v>
      </c>
      <c r="F52" s="441" t="s">
        <v>1415</v>
      </c>
    </row>
    <row r="53" spans="1:6" ht="13.5" customHeight="1">
      <c r="A53" s="1327" t="s">
        <v>1474</v>
      </c>
      <c r="B53" s="1342"/>
      <c r="C53" s="444">
        <v>15</v>
      </c>
      <c r="D53" s="437" t="s">
        <v>1821</v>
      </c>
      <c r="E53" s="875" t="s">
        <v>1406</v>
      </c>
      <c r="F53" s="438" t="s">
        <v>1416</v>
      </c>
    </row>
    <row r="54" spans="1:6" ht="13.5" customHeight="1">
      <c r="A54" s="1325"/>
      <c r="B54" s="1343"/>
      <c r="C54" s="445">
        <v>20</v>
      </c>
      <c r="D54" s="440" t="s">
        <v>1829</v>
      </c>
      <c r="E54" s="876" t="s">
        <v>453</v>
      </c>
      <c r="F54" s="441" t="s">
        <v>1417</v>
      </c>
    </row>
    <row r="55" spans="1:6" ht="12.75" customHeight="1">
      <c r="A55" s="1325"/>
      <c r="B55" s="1343"/>
      <c r="C55" s="445">
        <v>25</v>
      </c>
      <c r="D55" s="440" t="s">
        <v>1819</v>
      </c>
      <c r="E55" s="876" t="s">
        <v>1407</v>
      </c>
      <c r="F55" s="441" t="s">
        <v>1418</v>
      </c>
    </row>
    <row r="56" spans="1:6" ht="12.75">
      <c r="A56" s="1325"/>
      <c r="B56" s="1343"/>
      <c r="C56" s="445">
        <v>32</v>
      </c>
      <c r="D56" s="440" t="s">
        <v>1830</v>
      </c>
      <c r="E56" s="441" t="s">
        <v>460</v>
      </c>
      <c r="F56" s="441" t="s">
        <v>1419</v>
      </c>
    </row>
    <row r="57" spans="1:6" ht="12.75">
      <c r="A57" s="1325"/>
      <c r="B57" s="1343"/>
      <c r="C57" s="445">
        <v>40</v>
      </c>
      <c r="D57" s="440" t="s">
        <v>1831</v>
      </c>
      <c r="E57" s="441" t="s">
        <v>1409</v>
      </c>
      <c r="F57" s="441" t="s">
        <v>1420</v>
      </c>
    </row>
    <row r="58" spans="1:6" ht="12.75">
      <c r="A58" s="1325"/>
      <c r="B58" s="1343"/>
      <c r="C58" s="445">
        <v>50</v>
      </c>
      <c r="D58" s="440" t="s">
        <v>1718</v>
      </c>
      <c r="E58" s="441" t="s">
        <v>1411</v>
      </c>
      <c r="F58" s="441" t="s">
        <v>1421</v>
      </c>
    </row>
    <row r="59" spans="1:6" ht="12.75">
      <c r="A59" s="1325"/>
      <c r="B59" s="1343"/>
      <c r="C59" s="445">
        <v>65</v>
      </c>
      <c r="D59" s="440" t="s">
        <v>1733</v>
      </c>
      <c r="E59" s="446" t="s">
        <v>1828</v>
      </c>
      <c r="F59" s="441" t="s">
        <v>1422</v>
      </c>
    </row>
    <row r="60" spans="1:6" ht="12.75">
      <c r="A60" s="1325"/>
      <c r="B60" s="1343"/>
      <c r="C60" s="445">
        <v>80</v>
      </c>
      <c r="D60" s="440" t="s">
        <v>1357</v>
      </c>
      <c r="E60" s="446" t="s">
        <v>1828</v>
      </c>
      <c r="F60" s="441" t="s">
        <v>1423</v>
      </c>
    </row>
    <row r="61" spans="1:6" ht="13.5" thickBot="1">
      <c r="A61" s="1329"/>
      <c r="B61" s="1344"/>
      <c r="C61" s="879" t="s">
        <v>1357</v>
      </c>
      <c r="D61" s="442" t="s">
        <v>1832</v>
      </c>
      <c r="E61" s="877" t="s">
        <v>1828</v>
      </c>
      <c r="F61" s="443" t="s">
        <v>1424</v>
      </c>
    </row>
    <row r="62" spans="1:6" ht="12" customHeight="1">
      <c r="A62" s="1327" t="s">
        <v>1475</v>
      </c>
      <c r="B62" s="1342"/>
      <c r="C62" s="447">
        <v>20</v>
      </c>
      <c r="D62" s="448">
        <v>6</v>
      </c>
      <c r="E62" s="449" t="s">
        <v>472</v>
      </c>
      <c r="F62" s="450" t="s">
        <v>1828</v>
      </c>
    </row>
    <row r="63" spans="1:6" ht="12.75">
      <c r="A63" s="1325"/>
      <c r="B63" s="1343"/>
      <c r="C63" s="440" t="s">
        <v>1716</v>
      </c>
      <c r="D63" s="451">
        <v>12</v>
      </c>
      <c r="E63" s="441" t="s">
        <v>468</v>
      </c>
      <c r="F63" s="450" t="s">
        <v>1828</v>
      </c>
    </row>
    <row r="64" spans="1:6" ht="12.75">
      <c r="A64" s="1325"/>
      <c r="B64" s="1343"/>
      <c r="C64" s="440" t="s">
        <v>1717</v>
      </c>
      <c r="D64" s="451">
        <v>18</v>
      </c>
      <c r="E64" s="441" t="s">
        <v>1740</v>
      </c>
      <c r="F64" s="450" t="s">
        <v>1828</v>
      </c>
    </row>
    <row r="65" spans="1:6" ht="12.75">
      <c r="A65" s="1325"/>
      <c r="B65" s="1343"/>
      <c r="C65" s="440" t="s">
        <v>1718</v>
      </c>
      <c r="D65" s="451">
        <v>28</v>
      </c>
      <c r="E65" s="441" t="s">
        <v>1425</v>
      </c>
      <c r="F65" s="450" t="s">
        <v>1828</v>
      </c>
    </row>
    <row r="66" spans="1:6" ht="12.75" customHeight="1" thickBot="1">
      <c r="A66" s="1329"/>
      <c r="B66" s="1344"/>
      <c r="C66" s="442" t="s">
        <v>1719</v>
      </c>
      <c r="D66" s="452">
        <v>44</v>
      </c>
      <c r="E66" s="443" t="s">
        <v>1729</v>
      </c>
      <c r="F66" s="878" t="s">
        <v>1828</v>
      </c>
    </row>
    <row r="67" spans="1:4" ht="8.25" customHeight="1">
      <c r="A67" s="134"/>
      <c r="B67" s="134"/>
      <c r="C67" s="84"/>
      <c r="D67" s="135"/>
    </row>
    <row r="68" spans="1:4" ht="12.75">
      <c r="A68" s="134"/>
      <c r="B68" s="134"/>
      <c r="C68" s="127" t="s">
        <v>1796</v>
      </c>
      <c r="D68" s="124"/>
    </row>
    <row r="69" ht="9.75" customHeight="1" thickBot="1"/>
    <row r="70" spans="1:6" ht="12.75" customHeight="1">
      <c r="A70" s="454" t="s">
        <v>1833</v>
      </c>
      <c r="B70" s="1347" t="s">
        <v>1836</v>
      </c>
      <c r="C70" s="1348"/>
      <c r="D70" s="1349"/>
      <c r="E70" s="455" t="s">
        <v>1837</v>
      </c>
      <c r="F70" s="438" t="s">
        <v>450</v>
      </c>
    </row>
    <row r="71" spans="1:6" ht="12.75">
      <c r="A71" s="456" t="s">
        <v>1838</v>
      </c>
      <c r="B71" s="1350"/>
      <c r="C71" s="1351"/>
      <c r="D71" s="1352"/>
      <c r="E71" s="457" t="s">
        <v>1839</v>
      </c>
      <c r="F71" s="441" t="s">
        <v>1426</v>
      </c>
    </row>
    <row r="72" spans="1:6" ht="12.75">
      <c r="A72" s="456" t="s">
        <v>1840</v>
      </c>
      <c r="B72" s="1350"/>
      <c r="C72" s="1351"/>
      <c r="D72" s="1352"/>
      <c r="E72" s="457" t="s">
        <v>1841</v>
      </c>
      <c r="F72" s="441" t="s">
        <v>1378</v>
      </c>
    </row>
    <row r="73" spans="1:6" ht="12.75">
      <c r="A73" s="456" t="s">
        <v>1842</v>
      </c>
      <c r="B73" s="1350"/>
      <c r="C73" s="1351"/>
      <c r="D73" s="1352"/>
      <c r="E73" s="457" t="s">
        <v>1843</v>
      </c>
      <c r="F73" s="441" t="s">
        <v>1427</v>
      </c>
    </row>
    <row r="74" spans="1:6" ht="12.75" customHeight="1" thickBot="1">
      <c r="A74" s="458" t="s">
        <v>1844</v>
      </c>
      <c r="B74" s="1353"/>
      <c r="C74" s="1354"/>
      <c r="D74" s="1355"/>
      <c r="E74" s="459" t="s">
        <v>1848</v>
      </c>
      <c r="F74" s="443" t="s">
        <v>1428</v>
      </c>
    </row>
    <row r="75" spans="1:6" ht="9.75" customHeight="1">
      <c r="A75" s="124"/>
      <c r="B75" s="129"/>
      <c r="C75" s="124"/>
      <c r="E75" s="124"/>
      <c r="F75" s="136"/>
    </row>
    <row r="76" spans="1:6" ht="12.75">
      <c r="A76" s="124"/>
      <c r="B76" s="129"/>
      <c r="C76" s="127" t="s">
        <v>1849</v>
      </c>
      <c r="E76" s="124"/>
      <c r="F76" s="136"/>
    </row>
    <row r="77" spans="1:6" ht="13.5" thickBot="1">
      <c r="A77" s="137"/>
      <c r="B77" s="137"/>
      <c r="F77" s="138"/>
    </row>
    <row r="78" spans="1:6" ht="12.75" customHeight="1">
      <c r="A78" s="454" t="s">
        <v>1850</v>
      </c>
      <c r="B78" s="1333" t="s">
        <v>1851</v>
      </c>
      <c r="C78" s="1334"/>
      <c r="D78" s="1335"/>
      <c r="E78" s="455" t="s">
        <v>1852</v>
      </c>
      <c r="F78" s="438" t="s">
        <v>452</v>
      </c>
    </row>
    <row r="79" spans="1:6" ht="12.75">
      <c r="A79" s="456" t="s">
        <v>1853</v>
      </c>
      <c r="B79" s="1336"/>
      <c r="C79" s="1337"/>
      <c r="D79" s="1338"/>
      <c r="E79" s="457" t="s">
        <v>1854</v>
      </c>
      <c r="F79" s="441" t="s">
        <v>1409</v>
      </c>
    </row>
    <row r="80" spans="1:6" ht="13.5" thickBot="1">
      <c r="A80" s="458" t="s">
        <v>1855</v>
      </c>
      <c r="B80" s="1339"/>
      <c r="C80" s="1340"/>
      <c r="D80" s="1341"/>
      <c r="E80" s="459" t="s">
        <v>1856</v>
      </c>
      <c r="F80" s="443" t="s">
        <v>1429</v>
      </c>
    </row>
    <row r="81" ht="9.75" customHeight="1"/>
    <row r="82" ht="12.75" customHeight="1">
      <c r="B82" s="107" t="s">
        <v>1150</v>
      </c>
    </row>
    <row r="85" spans="2:3" ht="12.75">
      <c r="B85" s="501" t="s">
        <v>1241</v>
      </c>
      <c r="C85" s="503"/>
    </row>
  </sheetData>
  <sheetProtection/>
  <mergeCells count="17">
    <mergeCell ref="B78:D80"/>
    <mergeCell ref="A44:B52"/>
    <mergeCell ref="A53:B61"/>
    <mergeCell ref="A42:B43"/>
    <mergeCell ref="C42:C43"/>
    <mergeCell ref="A62:B66"/>
    <mergeCell ref="B70:D74"/>
    <mergeCell ref="D42:D43"/>
    <mergeCell ref="E42:F42"/>
    <mergeCell ref="A11:B12"/>
    <mergeCell ref="C11:C12"/>
    <mergeCell ref="D11:D12"/>
    <mergeCell ref="E11:F11"/>
    <mergeCell ref="A13:B18"/>
    <mergeCell ref="A19:B25"/>
    <mergeCell ref="A26:B31"/>
    <mergeCell ref="A32:B38"/>
  </mergeCells>
  <hyperlinks>
    <hyperlink ref="B85:C85" location="содержание!A1" display="Вернутся к содержанию"/>
  </hyperlinks>
  <printOptions/>
  <pageMargins left="0.75" right="0.75" top="1" bottom="1" header="0.5" footer="0.5"/>
  <pageSetup horizontalDpi="600" verticalDpi="600" orientation="portrait" paperSize="9" scale="5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66"/>
  <sheetViews>
    <sheetView zoomScaleSheetLayoutView="100" zoomScalePageLayoutView="0" workbookViewId="0" topLeftCell="A22">
      <selection activeCell="F66" sqref="F66"/>
    </sheetView>
  </sheetViews>
  <sheetFormatPr defaultColWidth="9.00390625" defaultRowHeight="12.75"/>
  <cols>
    <col min="1" max="1" width="1.75390625" style="110" customWidth="1"/>
    <col min="2" max="2" width="18.25390625" style="110" customWidth="1"/>
    <col min="3" max="5" width="9.125" style="110" customWidth="1"/>
    <col min="6" max="6" width="10.625" style="110" customWidth="1"/>
    <col min="7" max="7" width="9.75390625" style="110" customWidth="1"/>
    <col min="8" max="8" width="10.875" style="110" customWidth="1"/>
    <col min="9" max="9" width="17.875" style="110" customWidth="1"/>
    <col min="10" max="10" width="9.125" style="110" customWidth="1"/>
    <col min="11" max="11" width="12.125" style="110" customWidth="1"/>
    <col min="12" max="16384" width="9.125" style="110" customWidth="1"/>
  </cols>
  <sheetData>
    <row r="1" spans="1:7" ht="12.75">
      <c r="A1" s="43"/>
      <c r="B1" s="43"/>
      <c r="C1" s="43"/>
      <c r="D1" s="43"/>
      <c r="E1" s="43"/>
      <c r="F1" s="43"/>
      <c r="G1" s="43"/>
    </row>
    <row r="2" spans="1:7" ht="12.75">
      <c r="A2" s="43"/>
      <c r="B2" s="43"/>
      <c r="C2" s="43"/>
      <c r="D2" s="43"/>
      <c r="E2" s="154"/>
      <c r="F2" s="57" t="s">
        <v>1615</v>
      </c>
      <c r="G2" s="154"/>
    </row>
    <row r="3" spans="1:7" ht="12.75">
      <c r="A3" s="43"/>
      <c r="B3" s="43"/>
      <c r="C3" s="43"/>
      <c r="D3" s="43"/>
      <c r="E3" s="154"/>
      <c r="F3" s="57" t="s">
        <v>1588</v>
      </c>
      <c r="G3" s="154"/>
    </row>
    <row r="4" spans="1:7" ht="12.75">
      <c r="A4" s="43"/>
      <c r="B4" s="43"/>
      <c r="C4" s="43"/>
      <c r="D4" s="43"/>
      <c r="E4" s="154"/>
      <c r="F4" s="57" t="s">
        <v>1589</v>
      </c>
      <c r="G4" s="154"/>
    </row>
    <row r="5" spans="1:7" ht="12.75">
      <c r="A5" s="43"/>
      <c r="B5" s="43"/>
      <c r="C5" s="43"/>
      <c r="D5" s="43"/>
      <c r="E5" s="154"/>
      <c r="F5" s="57" t="s">
        <v>1153</v>
      </c>
      <c r="G5" s="154"/>
    </row>
    <row r="6" spans="1:7" ht="12.75">
      <c r="A6" s="43"/>
      <c r="B6" s="43"/>
      <c r="C6" s="43"/>
      <c r="D6" s="43"/>
      <c r="E6" s="43"/>
      <c r="F6" s="43"/>
      <c r="G6" s="43"/>
    </row>
    <row r="7" spans="1:7" ht="12.75">
      <c r="A7" s="43"/>
      <c r="B7" s="43"/>
      <c r="C7" s="43"/>
      <c r="D7" s="43"/>
      <c r="E7" s="43"/>
      <c r="F7" s="43"/>
      <c r="G7" s="43"/>
    </row>
    <row r="8" spans="2:9" ht="15">
      <c r="B8" s="151"/>
      <c r="E8" s="177" t="s">
        <v>1176</v>
      </c>
      <c r="G8" s="151"/>
      <c r="H8" s="151"/>
      <c r="I8" s="151"/>
    </row>
    <row r="9" spans="2:9" ht="12.75">
      <c r="B9" s="151"/>
      <c r="E9" s="309"/>
      <c r="G9" s="151"/>
      <c r="H9" s="151"/>
      <c r="I9" s="151"/>
    </row>
    <row r="10" spans="2:9" ht="12.75">
      <c r="B10" s="310" t="s">
        <v>1269</v>
      </c>
      <c r="C10" s="311" t="s">
        <v>1070</v>
      </c>
      <c r="D10" s="297"/>
      <c r="E10" s="297"/>
      <c r="F10" s="312"/>
      <c r="G10" s="296" t="s">
        <v>1071</v>
      </c>
      <c r="H10" s="296" t="s">
        <v>1271</v>
      </c>
      <c r="I10" s="296" t="s">
        <v>1907</v>
      </c>
    </row>
    <row r="11" spans="2:9" ht="12.75">
      <c r="B11" s="313"/>
      <c r="C11" s="314"/>
      <c r="D11" s="299"/>
      <c r="E11" s="299"/>
      <c r="F11" s="315"/>
      <c r="G11" s="72" t="s">
        <v>1072</v>
      </c>
      <c r="H11" s="72"/>
      <c r="I11" s="342" t="s">
        <v>1908</v>
      </c>
    </row>
    <row r="12" spans="2:11" ht="12.75">
      <c r="B12" s="46" t="s">
        <v>1073</v>
      </c>
      <c r="C12" s="300" t="s">
        <v>1074</v>
      </c>
      <c r="D12" s="42"/>
      <c r="E12" s="42"/>
      <c r="F12" s="301"/>
      <c r="G12" s="316">
        <v>1.8</v>
      </c>
      <c r="H12" s="46" t="s">
        <v>1075</v>
      </c>
      <c r="I12" s="880">
        <v>36.5</v>
      </c>
      <c r="K12" s="151"/>
    </row>
    <row r="13" spans="2:11" ht="14.25">
      <c r="B13" s="46" t="s">
        <v>1076</v>
      </c>
      <c r="C13" s="303" t="s">
        <v>1077</v>
      </c>
      <c r="D13" s="43"/>
      <c r="E13" s="43"/>
      <c r="F13" s="81"/>
      <c r="G13" s="316">
        <v>1.8</v>
      </c>
      <c r="H13" s="46" t="s">
        <v>1078</v>
      </c>
      <c r="I13" s="880">
        <v>37</v>
      </c>
      <c r="K13" s="151"/>
    </row>
    <row r="14" spans="2:11" ht="12.75">
      <c r="B14" s="46" t="s">
        <v>1079</v>
      </c>
      <c r="C14" s="71"/>
      <c r="D14" s="43"/>
      <c r="E14" s="43"/>
      <c r="F14" s="81"/>
      <c r="G14" s="316">
        <v>4.4</v>
      </c>
      <c r="H14" s="46" t="s">
        <v>1080</v>
      </c>
      <c r="I14" s="880">
        <v>38.5</v>
      </c>
      <c r="K14" s="151"/>
    </row>
    <row r="15" spans="2:11" ht="12.75">
      <c r="B15" s="46" t="s">
        <v>1081</v>
      </c>
      <c r="C15" s="71"/>
      <c r="D15" s="43"/>
      <c r="E15" s="43"/>
      <c r="F15" s="81"/>
      <c r="G15" s="316">
        <v>8</v>
      </c>
      <c r="H15" s="46" t="s">
        <v>1082</v>
      </c>
      <c r="I15" s="880">
        <v>43.9</v>
      </c>
      <c r="K15" s="151"/>
    </row>
    <row r="16" spans="2:11" ht="12.75">
      <c r="B16" s="46" t="s">
        <v>1083</v>
      </c>
      <c r="C16" s="71"/>
      <c r="D16" s="43"/>
      <c r="E16" s="43"/>
      <c r="F16" s="81"/>
      <c r="G16" s="316">
        <v>11</v>
      </c>
      <c r="H16" s="46" t="s">
        <v>1084</v>
      </c>
      <c r="I16" s="880">
        <v>63.3</v>
      </c>
      <c r="K16" s="151"/>
    </row>
    <row r="17" spans="2:11" ht="12.75">
      <c r="B17" s="46" t="s">
        <v>1085</v>
      </c>
      <c r="C17" s="71"/>
      <c r="D17" s="43"/>
      <c r="E17" s="43"/>
      <c r="F17" s="81"/>
      <c r="G17" s="316">
        <v>18</v>
      </c>
      <c r="H17" s="46" t="s">
        <v>1086</v>
      </c>
      <c r="I17" s="880">
        <v>73.1</v>
      </c>
      <c r="K17" s="151"/>
    </row>
    <row r="18" spans="2:11" ht="12.75">
      <c r="B18" s="46" t="s">
        <v>1087</v>
      </c>
      <c r="C18" s="82"/>
      <c r="D18" s="47"/>
      <c r="E18" s="47"/>
      <c r="F18" s="83"/>
      <c r="G18" s="316">
        <v>28</v>
      </c>
      <c r="H18" s="46" t="s">
        <v>1088</v>
      </c>
      <c r="I18" s="880">
        <v>105.8</v>
      </c>
      <c r="K18" s="151"/>
    </row>
    <row r="19" spans="2:11" ht="12.75">
      <c r="B19" s="46" t="s">
        <v>1089</v>
      </c>
      <c r="C19" s="300" t="s">
        <v>1090</v>
      </c>
      <c r="D19" s="42"/>
      <c r="E19" s="42"/>
      <c r="F19" s="301"/>
      <c r="G19" s="316">
        <v>50</v>
      </c>
      <c r="H19" s="46">
        <v>65</v>
      </c>
      <c r="I19" s="880">
        <v>229.4</v>
      </c>
      <c r="K19" s="151"/>
    </row>
    <row r="20" spans="2:11" ht="14.25">
      <c r="B20" s="46" t="s">
        <v>1091</v>
      </c>
      <c r="C20" s="303" t="s">
        <v>1077</v>
      </c>
      <c r="D20" s="43"/>
      <c r="E20" s="43"/>
      <c r="F20" s="81"/>
      <c r="G20" s="316">
        <v>87</v>
      </c>
      <c r="H20" s="46">
        <v>80</v>
      </c>
      <c r="I20" s="880">
        <v>318.1</v>
      </c>
      <c r="K20" s="151"/>
    </row>
    <row r="21" spans="2:11" ht="12.75">
      <c r="B21" s="46" t="s">
        <v>1092</v>
      </c>
      <c r="C21" s="71"/>
      <c r="D21" s="43"/>
      <c r="E21" s="43"/>
      <c r="F21" s="81"/>
      <c r="G21" s="316">
        <v>150</v>
      </c>
      <c r="H21" s="46">
        <v>100</v>
      </c>
      <c r="I21" s="880">
        <v>409.2</v>
      </c>
      <c r="K21" s="151"/>
    </row>
    <row r="22" spans="2:11" ht="12.75">
      <c r="B22" s="46" t="s">
        <v>1093</v>
      </c>
      <c r="C22" s="71"/>
      <c r="D22" s="43"/>
      <c r="E22" s="43"/>
      <c r="F22" s="81"/>
      <c r="G22" s="316">
        <v>150</v>
      </c>
      <c r="H22" s="46" t="s">
        <v>1094</v>
      </c>
      <c r="I22" s="880">
        <v>506.6</v>
      </c>
      <c r="K22" s="151"/>
    </row>
    <row r="23" spans="2:11" ht="12.75">
      <c r="B23" s="46" t="s">
        <v>1095</v>
      </c>
      <c r="C23" s="82"/>
      <c r="D23" s="47"/>
      <c r="E23" s="47"/>
      <c r="F23" s="83"/>
      <c r="G23" s="316">
        <v>335</v>
      </c>
      <c r="H23" s="46">
        <v>150</v>
      </c>
      <c r="I23" s="880">
        <v>1241.2</v>
      </c>
      <c r="K23" s="317"/>
    </row>
    <row r="24" spans="2:11" ht="12.75">
      <c r="B24" s="46" t="s">
        <v>1096</v>
      </c>
      <c r="C24" s="300" t="s">
        <v>1097</v>
      </c>
      <c r="D24" s="42"/>
      <c r="E24" s="42"/>
      <c r="F24" s="301"/>
      <c r="G24" s="316">
        <v>50</v>
      </c>
      <c r="H24" s="46">
        <v>65</v>
      </c>
      <c r="I24" s="880">
        <v>250.3</v>
      </c>
      <c r="K24" s="151"/>
    </row>
    <row r="25" spans="2:11" ht="14.25">
      <c r="B25" s="46" t="s">
        <v>1098</v>
      </c>
      <c r="C25" s="303" t="s">
        <v>1077</v>
      </c>
      <c r="D25" s="43"/>
      <c r="E25" s="43"/>
      <c r="F25" s="81"/>
      <c r="G25" s="316">
        <v>87</v>
      </c>
      <c r="H25" s="46">
        <v>80</v>
      </c>
      <c r="I25" s="880">
        <v>408.4</v>
      </c>
      <c r="K25" s="151"/>
    </row>
    <row r="26" spans="2:11" ht="12.75">
      <c r="B26" s="46" t="s">
        <v>1099</v>
      </c>
      <c r="C26" s="71"/>
      <c r="D26" s="43"/>
      <c r="E26" s="43"/>
      <c r="F26" s="81"/>
      <c r="G26" s="316">
        <v>150</v>
      </c>
      <c r="H26" s="46">
        <v>100</v>
      </c>
      <c r="I26" s="880">
        <v>559.7</v>
      </c>
      <c r="K26" s="151"/>
    </row>
    <row r="27" spans="2:11" ht="12.75">
      <c r="B27" s="46" t="s">
        <v>1100</v>
      </c>
      <c r="C27" s="71"/>
      <c r="D27" s="43"/>
      <c r="E27" s="43"/>
      <c r="F27" s="81"/>
      <c r="G27" s="316">
        <v>150</v>
      </c>
      <c r="H27" s="46" t="s">
        <v>1094</v>
      </c>
      <c r="I27" s="880">
        <v>714.4</v>
      </c>
      <c r="K27" s="151"/>
    </row>
    <row r="28" spans="2:11" ht="12.75">
      <c r="B28" s="46" t="s">
        <v>1101</v>
      </c>
      <c r="C28" s="82"/>
      <c r="D28" s="47"/>
      <c r="E28" s="47"/>
      <c r="F28" s="83"/>
      <c r="G28" s="316">
        <v>335</v>
      </c>
      <c r="H28" s="46">
        <v>150</v>
      </c>
      <c r="I28" s="880">
        <v>1251.9</v>
      </c>
      <c r="K28" s="317"/>
    </row>
    <row r="29" spans="2:9" ht="12.75">
      <c r="B29" s="151"/>
      <c r="G29" s="151"/>
      <c r="H29" s="151"/>
      <c r="I29" s="151"/>
    </row>
    <row r="30" spans="2:9" s="43" customFormat="1" ht="12.75">
      <c r="B30" s="199"/>
      <c r="G30" s="174"/>
      <c r="H30" s="199"/>
      <c r="I30" s="96"/>
    </row>
    <row r="31" spans="2:9" s="43" customFormat="1" ht="12.75">
      <c r="B31" s="296" t="s">
        <v>1269</v>
      </c>
      <c r="C31" s="297" t="s">
        <v>1070</v>
      </c>
      <c r="D31" s="297"/>
      <c r="E31" s="297"/>
      <c r="F31" s="297"/>
      <c r="G31" s="296" t="s">
        <v>1071</v>
      </c>
      <c r="H31" s="296" t="s">
        <v>1271</v>
      </c>
      <c r="I31" s="298" t="s">
        <v>1907</v>
      </c>
    </row>
    <row r="32" spans="2:9" s="43" customFormat="1" ht="12.75">
      <c r="B32" s="72"/>
      <c r="C32" s="299"/>
      <c r="D32" s="299"/>
      <c r="E32" s="299"/>
      <c r="F32" s="299"/>
      <c r="G32" s="72" t="s">
        <v>1072</v>
      </c>
      <c r="H32" s="72"/>
      <c r="I32" s="342" t="s">
        <v>1908</v>
      </c>
    </row>
    <row r="33" spans="2:9" s="43" customFormat="1" ht="12.75">
      <c r="B33" s="72" t="s">
        <v>1102</v>
      </c>
      <c r="C33" s="321" t="s">
        <v>1103</v>
      </c>
      <c r="F33" s="184"/>
      <c r="G33" s="305">
        <v>2.11</v>
      </c>
      <c r="H33" s="72" t="s">
        <v>1078</v>
      </c>
      <c r="I33" s="880">
        <v>17.1</v>
      </c>
    </row>
    <row r="34" spans="2:9" s="43" customFormat="1" ht="14.25">
      <c r="B34" s="46" t="s">
        <v>1104</v>
      </c>
      <c r="C34" s="324" t="s">
        <v>1077</v>
      </c>
      <c r="F34" s="184"/>
      <c r="G34" s="176">
        <v>4.81</v>
      </c>
      <c r="H34" s="46" t="s">
        <v>1080</v>
      </c>
      <c r="I34" s="880">
        <v>20.4</v>
      </c>
    </row>
    <row r="35" spans="2:9" s="43" customFormat="1" ht="12.75">
      <c r="B35" s="46" t="s">
        <v>1105</v>
      </c>
      <c r="F35" s="184"/>
      <c r="G35" s="302">
        <v>9.94</v>
      </c>
      <c r="H35" s="46" t="s">
        <v>1082</v>
      </c>
      <c r="I35" s="880">
        <v>23.8</v>
      </c>
    </row>
    <row r="36" spans="2:9" s="43" customFormat="1" ht="12.75">
      <c r="B36" s="46" t="s">
        <v>1106</v>
      </c>
      <c r="G36" s="302">
        <v>13.3</v>
      </c>
      <c r="H36" s="46" t="s">
        <v>1084</v>
      </c>
      <c r="I36" s="880">
        <v>44.2</v>
      </c>
    </row>
    <row r="37" spans="2:9" s="43" customFormat="1" ht="12.75">
      <c r="B37" s="46" t="s">
        <v>1107</v>
      </c>
      <c r="G37" s="302">
        <v>23.3</v>
      </c>
      <c r="H37" s="46" t="s">
        <v>1086</v>
      </c>
      <c r="I37" s="880">
        <v>71.2</v>
      </c>
    </row>
    <row r="38" spans="2:9" s="43" customFormat="1" ht="12.75">
      <c r="B38" s="46" t="s">
        <v>1108</v>
      </c>
      <c r="C38" s="47"/>
      <c r="D38" s="47"/>
      <c r="E38" s="325"/>
      <c r="F38" s="47"/>
      <c r="G38" s="302">
        <v>35.3</v>
      </c>
      <c r="H38" s="46" t="s">
        <v>1088</v>
      </c>
      <c r="I38" s="880">
        <v>92.3</v>
      </c>
    </row>
    <row r="39" spans="2:9" s="43" customFormat="1" ht="12.75">
      <c r="B39" s="199"/>
      <c r="C39" s="318"/>
      <c r="D39" s="318"/>
      <c r="E39" s="318"/>
      <c r="F39" s="318"/>
      <c r="G39" s="199"/>
      <c r="H39" s="199"/>
      <c r="I39" s="199"/>
    </row>
    <row r="40" spans="2:9" s="43" customFormat="1" ht="12.75">
      <c r="B40" s="199"/>
      <c r="C40" s="318"/>
      <c r="D40" s="318"/>
      <c r="E40" s="318"/>
      <c r="F40" s="318"/>
      <c r="G40" s="199"/>
      <c r="H40" s="199"/>
      <c r="I40" s="199"/>
    </row>
    <row r="41" spans="2:9" s="43" customFormat="1" ht="12.75">
      <c r="B41" s="296" t="s">
        <v>1269</v>
      </c>
      <c r="C41" s="297" t="s">
        <v>1070</v>
      </c>
      <c r="D41" s="297"/>
      <c r="E41" s="297"/>
      <c r="F41" s="297"/>
      <c r="G41" s="296" t="s">
        <v>1071</v>
      </c>
      <c r="H41" s="296" t="s">
        <v>1271</v>
      </c>
      <c r="I41" s="298" t="s">
        <v>1907</v>
      </c>
    </row>
    <row r="42" spans="2:9" s="43" customFormat="1" ht="12.75">
      <c r="B42" s="72"/>
      <c r="C42" s="319"/>
      <c r="D42" s="47"/>
      <c r="E42" s="47"/>
      <c r="F42" s="47"/>
      <c r="G42" s="72" t="s">
        <v>1072</v>
      </c>
      <c r="H42" s="320"/>
      <c r="I42" s="342" t="s">
        <v>1908</v>
      </c>
    </row>
    <row r="43" spans="2:9" s="43" customFormat="1" ht="12.75">
      <c r="B43" s="46" t="s">
        <v>1109</v>
      </c>
      <c r="C43" s="300" t="s">
        <v>1110</v>
      </c>
      <c r="D43" s="42"/>
      <c r="E43" s="42"/>
      <c r="F43" s="42"/>
      <c r="G43" s="176">
        <v>2.48</v>
      </c>
      <c r="H43" s="46" t="s">
        <v>1078</v>
      </c>
      <c r="I43" s="880">
        <v>37.9</v>
      </c>
    </row>
    <row r="44" spans="2:9" s="43" customFormat="1" ht="14.25">
      <c r="B44" s="46" t="s">
        <v>1111</v>
      </c>
      <c r="C44" s="303" t="s">
        <v>1112</v>
      </c>
      <c r="G44" s="176">
        <v>5.71</v>
      </c>
      <c r="H44" s="46" t="s">
        <v>1080</v>
      </c>
      <c r="I44" s="880">
        <v>43.1</v>
      </c>
    </row>
    <row r="45" spans="2:9" s="43" customFormat="1" ht="12.75">
      <c r="B45" s="46" t="s">
        <v>1138</v>
      </c>
      <c r="C45" s="304"/>
      <c r="G45" s="176">
        <v>12.1</v>
      </c>
      <c r="H45" s="46" t="s">
        <v>1082</v>
      </c>
      <c r="I45" s="880">
        <v>49.4</v>
      </c>
    </row>
    <row r="46" spans="2:9" s="43" customFormat="1" ht="12.75">
      <c r="B46" s="46" t="s">
        <v>1139</v>
      </c>
      <c r="C46" s="304"/>
      <c r="D46" s="321"/>
      <c r="E46" s="321"/>
      <c r="F46" s="321"/>
      <c r="G46" s="316">
        <v>13.2</v>
      </c>
      <c r="H46" s="46" t="s">
        <v>1084</v>
      </c>
      <c r="I46" s="880">
        <v>65.3</v>
      </c>
    </row>
    <row r="47" spans="2:9" s="43" customFormat="1" ht="12.75">
      <c r="B47" s="46" t="s">
        <v>1140</v>
      </c>
      <c r="C47" s="304"/>
      <c r="D47" s="321"/>
      <c r="E47" s="321"/>
      <c r="F47" s="321"/>
      <c r="G47" s="316">
        <v>22</v>
      </c>
      <c r="H47" s="46" t="s">
        <v>1086</v>
      </c>
      <c r="I47" s="880">
        <v>76.6</v>
      </c>
    </row>
    <row r="48" spans="2:9" s="43" customFormat="1" ht="12.75">
      <c r="B48" s="46" t="s">
        <v>1141</v>
      </c>
      <c r="C48" s="322"/>
      <c r="D48" s="319"/>
      <c r="E48" s="319"/>
      <c r="F48" s="319"/>
      <c r="G48" s="316">
        <v>36</v>
      </c>
      <c r="H48" s="46" t="s">
        <v>1088</v>
      </c>
      <c r="I48" s="880">
        <v>105.2</v>
      </c>
    </row>
    <row r="49" spans="2:9" s="43" customFormat="1" ht="5.25" customHeight="1">
      <c r="B49" s="199"/>
      <c r="C49" s="321"/>
      <c r="D49" s="321"/>
      <c r="E49" s="321"/>
      <c r="F49" s="321"/>
      <c r="G49" s="111"/>
      <c r="H49" s="199"/>
      <c r="I49" s="96"/>
    </row>
    <row r="50" spans="2:9" s="43" customFormat="1" ht="6" customHeight="1">
      <c r="B50" s="199"/>
      <c r="C50" s="321"/>
      <c r="D50" s="321"/>
      <c r="E50" s="321"/>
      <c r="F50" s="321"/>
      <c r="G50" s="111"/>
      <c r="H50" s="199"/>
      <c r="I50" s="96"/>
    </row>
    <row r="51" spans="2:9" s="43" customFormat="1" ht="15">
      <c r="B51" s="326" t="s">
        <v>1142</v>
      </c>
      <c r="C51" s="321"/>
      <c r="G51" s="111"/>
      <c r="H51" s="111"/>
      <c r="I51" s="96"/>
    </row>
    <row r="52" spans="2:9" s="43" customFormat="1" ht="12.75">
      <c r="B52" s="199"/>
      <c r="C52" s="321"/>
      <c r="D52" s="309"/>
      <c r="E52" s="321"/>
      <c r="F52" s="321"/>
      <c r="G52" s="111"/>
      <c r="H52" s="111"/>
      <c r="I52" s="96"/>
    </row>
    <row r="53" spans="2:9" s="43" customFormat="1" ht="12.75">
      <c r="B53" s="296" t="s">
        <v>1269</v>
      </c>
      <c r="C53" s="297" t="s">
        <v>1070</v>
      </c>
      <c r="D53" s="297"/>
      <c r="E53" s="297"/>
      <c r="F53" s="297"/>
      <c r="G53" s="296" t="s">
        <v>1071</v>
      </c>
      <c r="H53" s="296" t="s">
        <v>1271</v>
      </c>
      <c r="I53" s="298" t="s">
        <v>1907</v>
      </c>
    </row>
    <row r="54" spans="2:9" s="43" customFormat="1" ht="12.75">
      <c r="B54" s="72"/>
      <c r="C54" s="299"/>
      <c r="D54" s="299"/>
      <c r="E54" s="299"/>
      <c r="F54" s="299"/>
      <c r="G54" s="72" t="s">
        <v>1072</v>
      </c>
      <c r="H54" s="72"/>
      <c r="I54" s="342" t="s">
        <v>1908</v>
      </c>
    </row>
    <row r="55" spans="2:9" s="43" customFormat="1" ht="12.75">
      <c r="B55" s="46" t="s">
        <v>1143</v>
      </c>
      <c r="C55" s="300" t="s">
        <v>1144</v>
      </c>
      <c r="D55" s="42"/>
      <c r="E55" s="42"/>
      <c r="F55" s="306"/>
      <c r="G55" s="176">
        <v>2.8</v>
      </c>
      <c r="H55" s="46" t="s">
        <v>1078</v>
      </c>
      <c r="I55" s="880">
        <v>101.4</v>
      </c>
    </row>
    <row r="56" spans="2:9" s="43" customFormat="1" ht="12.75">
      <c r="B56" s="46" t="s">
        <v>1145</v>
      </c>
      <c r="C56" s="303" t="s">
        <v>1146</v>
      </c>
      <c r="F56" s="307"/>
      <c r="G56" s="176">
        <v>3</v>
      </c>
      <c r="H56" s="46" t="s">
        <v>1080</v>
      </c>
      <c r="I56" s="880">
        <v>102.5</v>
      </c>
    </row>
    <row r="57" spans="2:9" s="43" customFormat="1" ht="12.75">
      <c r="B57" s="46" t="s">
        <v>1147</v>
      </c>
      <c r="C57" s="303" t="s">
        <v>1148</v>
      </c>
      <c r="F57" s="307"/>
      <c r="G57" s="176">
        <v>7.3</v>
      </c>
      <c r="H57" s="46" t="s">
        <v>1082</v>
      </c>
      <c r="I57" s="880">
        <v>110.2</v>
      </c>
    </row>
    <row r="58" spans="2:9" s="43" customFormat="1" ht="12.75">
      <c r="B58" s="46" t="s">
        <v>1149</v>
      </c>
      <c r="C58" s="82"/>
      <c r="D58" s="47"/>
      <c r="E58" s="47"/>
      <c r="F58" s="308"/>
      <c r="G58" s="176">
        <v>7.5</v>
      </c>
      <c r="H58" s="46" t="s">
        <v>1084</v>
      </c>
      <c r="I58" s="880">
        <v>113.5</v>
      </c>
    </row>
    <row r="59" spans="2:9" s="43" customFormat="1" ht="12.75">
      <c r="B59" s="46" t="s">
        <v>1177</v>
      </c>
      <c r="C59" s="300" t="s">
        <v>1178</v>
      </c>
      <c r="D59" s="42"/>
      <c r="E59" s="42"/>
      <c r="F59" s="306"/>
      <c r="G59" s="176">
        <v>5</v>
      </c>
      <c r="H59" s="46" t="s">
        <v>1078</v>
      </c>
      <c r="I59" s="880">
        <v>39.7</v>
      </c>
    </row>
    <row r="60" spans="2:9" s="43" customFormat="1" ht="12.75">
      <c r="B60" s="46" t="s">
        <v>1179</v>
      </c>
      <c r="C60" s="303" t="s">
        <v>1180</v>
      </c>
      <c r="F60" s="307"/>
      <c r="G60" s="176">
        <v>8.5</v>
      </c>
      <c r="H60" s="46" t="s">
        <v>1080</v>
      </c>
      <c r="I60" s="880">
        <v>40.8</v>
      </c>
    </row>
    <row r="61" spans="2:9" s="43" customFormat="1" ht="12.75">
      <c r="B61" s="46" t="s">
        <v>1181</v>
      </c>
      <c r="C61" s="303" t="s">
        <v>1182</v>
      </c>
      <c r="F61" s="307"/>
      <c r="G61" s="176">
        <v>18.5</v>
      </c>
      <c r="H61" s="46" t="s">
        <v>1082</v>
      </c>
      <c r="I61" s="880">
        <v>46.3</v>
      </c>
    </row>
    <row r="62" spans="2:9" s="43" customFormat="1" ht="12.75">
      <c r="B62" s="46" t="s">
        <v>1183</v>
      </c>
      <c r="C62" s="327" t="s">
        <v>1184</v>
      </c>
      <c r="D62" s="47"/>
      <c r="E62" s="47"/>
      <c r="F62" s="308"/>
      <c r="G62" s="176">
        <v>22</v>
      </c>
      <c r="H62" s="46" t="s">
        <v>1084</v>
      </c>
      <c r="I62" s="880">
        <v>73.9</v>
      </c>
    </row>
    <row r="63" spans="2:9" s="43" customFormat="1" ht="12.75">
      <c r="B63" s="199"/>
      <c r="F63" s="184"/>
      <c r="G63" s="174"/>
      <c r="H63" s="199"/>
      <c r="I63" s="328"/>
    </row>
    <row r="64" ht="12.75">
      <c r="E64" s="323" t="s">
        <v>1152</v>
      </c>
    </row>
    <row r="66" spans="5:7" ht="12.75">
      <c r="E66" s="501" t="s">
        <v>1241</v>
      </c>
      <c r="F66" s="505"/>
      <c r="G66" s="505"/>
    </row>
  </sheetData>
  <sheetProtection/>
  <hyperlinks>
    <hyperlink ref="E66:G66" location="содержание!A1" display="Вернутся к содержанию"/>
  </hyperlinks>
  <printOptions/>
  <pageMargins left="0.75" right="0.75" top="1" bottom="1" header="0.5" footer="0.5"/>
  <pageSetup horizontalDpi="600" verticalDpi="600" orientation="portrait" paperSize="9" scale="77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58"/>
  <sheetViews>
    <sheetView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18.25390625" style="101" customWidth="1"/>
    <col min="2" max="11" width="7.75390625" style="101" customWidth="1"/>
    <col min="12" max="16384" width="9.125" style="101" customWidth="1"/>
  </cols>
  <sheetData>
    <row r="1" spans="1:8" ht="12.75">
      <c r="A1" s="100"/>
      <c r="B1" s="100"/>
      <c r="C1" s="100"/>
      <c r="D1" s="100"/>
      <c r="E1" s="100"/>
      <c r="F1" s="100"/>
      <c r="G1" s="100"/>
      <c r="H1" s="100"/>
    </row>
    <row r="2" spans="1:8" ht="12.75">
      <c r="A2" s="100"/>
      <c r="B2" s="100"/>
      <c r="C2" s="100"/>
      <c r="E2" s="57" t="s">
        <v>1615</v>
      </c>
      <c r="G2" s="102"/>
      <c r="H2" s="103"/>
    </row>
    <row r="3" spans="1:8" ht="12.75">
      <c r="A3" s="100"/>
      <c r="B3" s="100"/>
      <c r="C3" s="100"/>
      <c r="E3" s="57" t="s">
        <v>1588</v>
      </c>
      <c r="G3" s="102"/>
      <c r="H3" s="103"/>
    </row>
    <row r="4" spans="1:8" ht="12.75">
      <c r="A4" s="100"/>
      <c r="B4" s="100"/>
      <c r="C4" s="100"/>
      <c r="E4" s="57" t="s">
        <v>1589</v>
      </c>
      <c r="G4" s="102"/>
      <c r="H4" s="103"/>
    </row>
    <row r="5" spans="1:8" ht="12.75">
      <c r="A5" s="100"/>
      <c r="B5" s="100"/>
      <c r="C5" s="100"/>
      <c r="E5" s="57" t="s">
        <v>1153</v>
      </c>
      <c r="G5" s="102"/>
      <c r="H5" s="103"/>
    </row>
    <row r="6" spans="1:8" ht="12.75">
      <c r="A6" s="100"/>
      <c r="B6" s="100"/>
      <c r="C6" s="100"/>
      <c r="D6" s="100"/>
      <c r="E6" s="100"/>
      <c r="F6" s="100"/>
      <c r="G6" s="100"/>
      <c r="H6" s="100"/>
    </row>
    <row r="7" spans="1:8" ht="12.75">
      <c r="A7" s="100"/>
      <c r="B7" s="100"/>
      <c r="C7" s="100"/>
      <c r="D7" s="100"/>
      <c r="E7" s="100"/>
      <c r="F7" s="100"/>
      <c r="G7" s="100"/>
      <c r="H7" s="100"/>
    </row>
    <row r="8" spans="3:5" ht="15">
      <c r="C8" s="104"/>
      <c r="E8" s="108" t="s">
        <v>1712</v>
      </c>
    </row>
    <row r="9" ht="13.5" thickBot="1"/>
    <row r="10" spans="1:11" ht="13.5" thickBot="1">
      <c r="A10" s="1359" t="s">
        <v>1270</v>
      </c>
      <c r="B10" s="1361" t="s">
        <v>1713</v>
      </c>
      <c r="C10" s="1361"/>
      <c r="D10" s="1361"/>
      <c r="E10" s="1361"/>
      <c r="F10" s="1361"/>
      <c r="G10" s="1361"/>
      <c r="H10" s="1361"/>
      <c r="I10" s="1361"/>
      <c r="J10" s="1361"/>
      <c r="K10" s="1362"/>
    </row>
    <row r="11" spans="1:11" ht="13.5" thickBot="1">
      <c r="A11" s="1360"/>
      <c r="B11" s="465" t="s">
        <v>1714</v>
      </c>
      <c r="C11" s="466" t="s">
        <v>1715</v>
      </c>
      <c r="D11" s="466" t="s">
        <v>1716</v>
      </c>
      <c r="E11" s="466" t="s">
        <v>1717</v>
      </c>
      <c r="F11" s="466" t="s">
        <v>1718</v>
      </c>
      <c r="G11" s="466" t="s">
        <v>1719</v>
      </c>
      <c r="H11" s="466" t="s">
        <v>1720</v>
      </c>
      <c r="I11" s="466" t="s">
        <v>1721</v>
      </c>
      <c r="J11" s="466" t="s">
        <v>1357</v>
      </c>
      <c r="K11" s="467" t="s">
        <v>1722</v>
      </c>
    </row>
    <row r="12" spans="1:11" ht="15.75" thickBot="1">
      <c r="A12" s="468"/>
      <c r="B12" s="469"/>
      <c r="C12" s="469"/>
      <c r="D12" s="470"/>
      <c r="E12" s="471" t="s">
        <v>1724</v>
      </c>
      <c r="F12" s="472"/>
      <c r="G12" s="470"/>
      <c r="H12" s="470"/>
      <c r="I12" s="470"/>
      <c r="J12" s="470"/>
      <c r="K12" s="473"/>
    </row>
    <row r="13" spans="1:11" ht="15.75" thickBot="1">
      <c r="A13" s="881"/>
      <c r="B13" s="882"/>
      <c r="C13" s="882"/>
      <c r="D13" s="100"/>
      <c r="E13" s="883" t="s">
        <v>1724</v>
      </c>
      <c r="F13" s="884"/>
      <c r="G13" s="100"/>
      <c r="H13" s="100"/>
      <c r="I13" s="100"/>
      <c r="J13" s="100"/>
      <c r="K13" s="885"/>
    </row>
    <row r="14" spans="1:11" ht="12.75">
      <c r="A14" s="886" t="s">
        <v>1725</v>
      </c>
      <c r="B14" s="887" t="s">
        <v>474</v>
      </c>
      <c r="C14" s="888" t="s">
        <v>456</v>
      </c>
      <c r="D14" s="888" t="s">
        <v>453</v>
      </c>
      <c r="E14" s="888" t="s">
        <v>1826</v>
      </c>
      <c r="F14" s="888" t="s">
        <v>1433</v>
      </c>
      <c r="G14" s="888" t="s">
        <v>1828</v>
      </c>
      <c r="H14" s="888" t="s">
        <v>1828</v>
      </c>
      <c r="I14" s="888" t="s">
        <v>1828</v>
      </c>
      <c r="J14" s="888" t="s">
        <v>1828</v>
      </c>
      <c r="K14" s="889" t="s">
        <v>1828</v>
      </c>
    </row>
    <row r="15" spans="1:11" ht="12.75">
      <c r="A15" s="890" t="s">
        <v>1727</v>
      </c>
      <c r="B15" s="891" t="s">
        <v>1434</v>
      </c>
      <c r="C15" s="892" t="s">
        <v>452</v>
      </c>
      <c r="D15" s="892" t="s">
        <v>449</v>
      </c>
      <c r="E15" s="892" t="s">
        <v>1435</v>
      </c>
      <c r="F15" s="892" t="s">
        <v>1436</v>
      </c>
      <c r="G15" s="892" t="s">
        <v>1828</v>
      </c>
      <c r="H15" s="892" t="s">
        <v>1828</v>
      </c>
      <c r="I15" s="892" t="s">
        <v>1828</v>
      </c>
      <c r="J15" s="892" t="s">
        <v>1828</v>
      </c>
      <c r="K15" s="893" t="s">
        <v>1828</v>
      </c>
    </row>
    <row r="16" spans="1:11" ht="12.75">
      <c r="A16" s="894" t="s">
        <v>1437</v>
      </c>
      <c r="B16" s="895" t="s">
        <v>1667</v>
      </c>
      <c r="C16" s="896" t="s">
        <v>1438</v>
      </c>
      <c r="D16" s="896" t="s">
        <v>1439</v>
      </c>
      <c r="E16" s="896" t="s">
        <v>1440</v>
      </c>
      <c r="F16" s="896" t="s">
        <v>1828</v>
      </c>
      <c r="G16" s="896" t="s">
        <v>1828</v>
      </c>
      <c r="H16" s="896" t="s">
        <v>1828</v>
      </c>
      <c r="I16" s="896" t="s">
        <v>1828</v>
      </c>
      <c r="J16" s="896" t="s">
        <v>1828</v>
      </c>
      <c r="K16" s="897" t="s">
        <v>1828</v>
      </c>
    </row>
    <row r="17" spans="1:11" ht="13.5" thickBot="1">
      <c r="A17" s="898" t="s">
        <v>1441</v>
      </c>
      <c r="B17" s="899" t="s">
        <v>1442</v>
      </c>
      <c r="C17" s="900" t="s">
        <v>1443</v>
      </c>
      <c r="D17" s="900" t="s">
        <v>1726</v>
      </c>
      <c r="E17" s="900" t="s">
        <v>1444</v>
      </c>
      <c r="F17" s="900" t="s">
        <v>1828</v>
      </c>
      <c r="G17" s="900" t="s">
        <v>1828</v>
      </c>
      <c r="H17" s="900" t="s">
        <v>1828</v>
      </c>
      <c r="I17" s="900" t="s">
        <v>1828</v>
      </c>
      <c r="J17" s="900" t="s">
        <v>1828</v>
      </c>
      <c r="K17" s="901" t="s">
        <v>1828</v>
      </c>
    </row>
    <row r="18" spans="1:11" ht="15.75" thickBot="1">
      <c r="A18" s="902"/>
      <c r="B18" s="453"/>
      <c r="C18" s="453"/>
      <c r="D18" s="453"/>
      <c r="E18" s="483" t="s">
        <v>1730</v>
      </c>
      <c r="F18" s="453"/>
      <c r="G18" s="453"/>
      <c r="H18" s="453"/>
      <c r="I18" s="453"/>
      <c r="J18" s="453"/>
      <c r="K18" s="885"/>
    </row>
    <row r="19" spans="1:11" ht="12.75">
      <c r="A19" s="903" t="s">
        <v>1731</v>
      </c>
      <c r="B19" s="887" t="s">
        <v>1759</v>
      </c>
      <c r="C19" s="888" t="s">
        <v>1737</v>
      </c>
      <c r="D19" s="888" t="s">
        <v>1445</v>
      </c>
      <c r="E19" s="888" t="s">
        <v>1743</v>
      </c>
      <c r="F19" s="888" t="s">
        <v>1744</v>
      </c>
      <c r="G19" s="888" t="s">
        <v>1828</v>
      </c>
      <c r="H19" s="888" t="s">
        <v>1828</v>
      </c>
      <c r="I19" s="888" t="s">
        <v>1828</v>
      </c>
      <c r="J19" s="888" t="s">
        <v>1828</v>
      </c>
      <c r="K19" s="889" t="s">
        <v>1828</v>
      </c>
    </row>
    <row r="20" spans="1:11" ht="13.5" thickBot="1">
      <c r="A20" s="904" t="s">
        <v>1734</v>
      </c>
      <c r="B20" s="899" t="s">
        <v>479</v>
      </c>
      <c r="C20" s="900" t="s">
        <v>1445</v>
      </c>
      <c r="D20" s="900" t="s">
        <v>1732</v>
      </c>
      <c r="E20" s="900" t="s">
        <v>1771</v>
      </c>
      <c r="F20" s="900" t="s">
        <v>1749</v>
      </c>
      <c r="G20" s="900" t="s">
        <v>1828</v>
      </c>
      <c r="H20" s="900" t="s">
        <v>1828</v>
      </c>
      <c r="I20" s="900" t="s">
        <v>1828</v>
      </c>
      <c r="J20" s="900" t="s">
        <v>1828</v>
      </c>
      <c r="K20" s="901" t="s">
        <v>1828</v>
      </c>
    </row>
    <row r="21" spans="1:11" ht="15.75" thickBot="1">
      <c r="A21" s="905"/>
      <c r="B21" s="906"/>
      <c r="C21" s="906"/>
      <c r="D21" s="453"/>
      <c r="E21" s="484" t="s">
        <v>1446</v>
      </c>
      <c r="F21" s="906"/>
      <c r="G21" s="907"/>
      <c r="H21" s="485"/>
      <c r="I21" s="485"/>
      <c r="J21" s="485"/>
      <c r="K21" s="908"/>
    </row>
    <row r="22" spans="1:11" ht="12.75">
      <c r="A22" s="886" t="s">
        <v>1447</v>
      </c>
      <c r="B22" s="887" t="s">
        <v>1732</v>
      </c>
      <c r="C22" s="888" t="s">
        <v>1760</v>
      </c>
      <c r="D22" s="888" t="s">
        <v>1448</v>
      </c>
      <c r="E22" s="888" t="s">
        <v>1746</v>
      </c>
      <c r="F22" s="888" t="s">
        <v>1736</v>
      </c>
      <c r="G22" s="888" t="s">
        <v>889</v>
      </c>
      <c r="H22" s="888" t="s">
        <v>1828</v>
      </c>
      <c r="I22" s="888" t="s">
        <v>1828</v>
      </c>
      <c r="J22" s="888" t="s">
        <v>1828</v>
      </c>
      <c r="K22" s="889" t="s">
        <v>1828</v>
      </c>
    </row>
    <row r="23" spans="1:11" ht="12.75">
      <c r="A23" s="890" t="s">
        <v>471</v>
      </c>
      <c r="B23" s="891" t="s">
        <v>463</v>
      </c>
      <c r="C23" s="892" t="s">
        <v>1449</v>
      </c>
      <c r="D23" s="892" t="s">
        <v>1450</v>
      </c>
      <c r="E23" s="892" t="s">
        <v>473</v>
      </c>
      <c r="F23" s="892" t="s">
        <v>1747</v>
      </c>
      <c r="G23" s="892" t="s">
        <v>1451</v>
      </c>
      <c r="H23" s="479" t="s">
        <v>1828</v>
      </c>
      <c r="I23" s="479" t="s">
        <v>1828</v>
      </c>
      <c r="J23" s="479" t="s">
        <v>1828</v>
      </c>
      <c r="K23" s="909" t="s">
        <v>1828</v>
      </c>
    </row>
    <row r="24" spans="1:11" ht="12.75">
      <c r="A24" s="890" t="s">
        <v>1745</v>
      </c>
      <c r="B24" s="478" t="s">
        <v>1828</v>
      </c>
      <c r="C24" s="479" t="s">
        <v>1828</v>
      </c>
      <c r="D24" s="479" t="s">
        <v>1828</v>
      </c>
      <c r="E24" s="479" t="s">
        <v>1828</v>
      </c>
      <c r="F24" s="479" t="s">
        <v>1828</v>
      </c>
      <c r="G24" s="892" t="s">
        <v>451</v>
      </c>
      <c r="H24" s="892" t="s">
        <v>458</v>
      </c>
      <c r="I24" s="892" t="s">
        <v>1452</v>
      </c>
      <c r="J24" s="892" t="s">
        <v>1453</v>
      </c>
      <c r="K24" s="910" t="s">
        <v>1454</v>
      </c>
    </row>
    <row r="25" spans="1:11" ht="12.75">
      <c r="A25" s="890" t="s">
        <v>1455</v>
      </c>
      <c r="B25" s="891" t="s">
        <v>1714</v>
      </c>
      <c r="C25" s="892" t="s">
        <v>1456</v>
      </c>
      <c r="D25" s="892" t="s">
        <v>1457</v>
      </c>
      <c r="E25" s="892" t="s">
        <v>1741</v>
      </c>
      <c r="F25" s="892" t="s">
        <v>473</v>
      </c>
      <c r="G25" s="892" t="s">
        <v>1577</v>
      </c>
      <c r="H25" s="479" t="s">
        <v>1828</v>
      </c>
      <c r="I25" s="479" t="s">
        <v>1828</v>
      </c>
      <c r="J25" s="479" t="s">
        <v>1828</v>
      </c>
      <c r="K25" s="909" t="s">
        <v>1828</v>
      </c>
    </row>
    <row r="26" spans="1:11" ht="12.75">
      <c r="A26" s="890" t="s">
        <v>1748</v>
      </c>
      <c r="B26" s="891" t="s">
        <v>1735</v>
      </c>
      <c r="C26" s="892" t="s">
        <v>1732</v>
      </c>
      <c r="D26" s="892" t="s">
        <v>472</v>
      </c>
      <c r="E26" s="892" t="s">
        <v>1733</v>
      </c>
      <c r="F26" s="892" t="s">
        <v>478</v>
      </c>
      <c r="G26" s="892" t="s">
        <v>1458</v>
      </c>
      <c r="H26" s="479" t="s">
        <v>1828</v>
      </c>
      <c r="I26" s="479" t="s">
        <v>1828</v>
      </c>
      <c r="J26" s="479" t="s">
        <v>1828</v>
      </c>
      <c r="K26" s="909" t="s">
        <v>1828</v>
      </c>
    </row>
    <row r="27" spans="1:11" ht="13.5" thickBot="1">
      <c r="A27" s="898" t="s">
        <v>1750</v>
      </c>
      <c r="B27" s="899" t="s">
        <v>1459</v>
      </c>
      <c r="C27" s="900" t="s">
        <v>1768</v>
      </c>
      <c r="D27" s="900" t="s">
        <v>1737</v>
      </c>
      <c r="E27" s="900" t="s">
        <v>1762</v>
      </c>
      <c r="F27" s="900" t="s">
        <v>1449</v>
      </c>
      <c r="G27" s="900" t="s">
        <v>1460</v>
      </c>
      <c r="H27" s="479" t="s">
        <v>1828</v>
      </c>
      <c r="I27" s="479" t="s">
        <v>1828</v>
      </c>
      <c r="J27" s="479" t="s">
        <v>1828</v>
      </c>
      <c r="K27" s="909" t="s">
        <v>1828</v>
      </c>
    </row>
    <row r="28" spans="1:11" ht="15.75" thickBot="1">
      <c r="A28" s="1356" t="s">
        <v>1751</v>
      </c>
      <c r="B28" s="1357"/>
      <c r="C28" s="1357"/>
      <c r="D28" s="1357"/>
      <c r="E28" s="1357"/>
      <c r="F28" s="1357"/>
      <c r="G28" s="1357"/>
      <c r="H28" s="1357"/>
      <c r="I28" s="1357"/>
      <c r="J28" s="1357"/>
      <c r="K28" s="1358"/>
    </row>
    <row r="29" spans="1:11" ht="12.75">
      <c r="A29" s="886" t="s">
        <v>1752</v>
      </c>
      <c r="B29" s="911" t="s">
        <v>1828</v>
      </c>
      <c r="C29" s="912" t="s">
        <v>1828</v>
      </c>
      <c r="D29" s="913" t="s">
        <v>1828</v>
      </c>
      <c r="E29" s="913" t="s">
        <v>1828</v>
      </c>
      <c r="F29" s="913" t="s">
        <v>1828</v>
      </c>
      <c r="G29" s="913" t="s">
        <v>1828</v>
      </c>
      <c r="H29" s="913" t="s">
        <v>1828</v>
      </c>
      <c r="I29" s="913" t="s">
        <v>1828</v>
      </c>
      <c r="J29" s="913" t="s">
        <v>1828</v>
      </c>
      <c r="K29" s="914" t="s">
        <v>1828</v>
      </c>
    </row>
    <row r="30" spans="1:11" ht="13.5" thickBot="1">
      <c r="A30" s="898" t="s">
        <v>1753</v>
      </c>
      <c r="B30" s="915" t="s">
        <v>1736</v>
      </c>
      <c r="C30" s="916" t="s">
        <v>466</v>
      </c>
      <c r="D30" s="917" t="s">
        <v>1828</v>
      </c>
      <c r="E30" s="917" t="s">
        <v>1828</v>
      </c>
      <c r="F30" s="917" t="s">
        <v>1828</v>
      </c>
      <c r="G30" s="917" t="s">
        <v>1828</v>
      </c>
      <c r="H30" s="917" t="s">
        <v>1828</v>
      </c>
      <c r="I30" s="917" t="s">
        <v>1828</v>
      </c>
      <c r="J30" s="917" t="s">
        <v>1828</v>
      </c>
      <c r="K30" s="918" t="s">
        <v>1828</v>
      </c>
    </row>
    <row r="31" spans="1:11" ht="15.75" thickBot="1">
      <c r="A31" s="905"/>
      <c r="B31" s="105"/>
      <c r="C31" s="105"/>
      <c r="D31" s="100"/>
      <c r="E31" s="109" t="s">
        <v>1754</v>
      </c>
      <c r="F31" s="919"/>
      <c r="G31" s="919"/>
      <c r="H31" s="919"/>
      <c r="I31" s="919"/>
      <c r="J31" s="919"/>
      <c r="K31" s="920"/>
    </row>
    <row r="32" spans="1:11" ht="13.5" thickBot="1">
      <c r="A32" s="921" t="s">
        <v>1755</v>
      </c>
      <c r="B32" s="922" t="s">
        <v>472</v>
      </c>
      <c r="C32" s="923" t="s">
        <v>1461</v>
      </c>
      <c r="D32" s="923" t="s">
        <v>474</v>
      </c>
      <c r="E32" s="924" t="s">
        <v>1828</v>
      </c>
      <c r="F32" s="924" t="s">
        <v>1828</v>
      </c>
      <c r="G32" s="924" t="s">
        <v>1828</v>
      </c>
      <c r="H32" s="924" t="s">
        <v>1828</v>
      </c>
      <c r="I32" s="924" t="s">
        <v>1828</v>
      </c>
      <c r="J32" s="924" t="s">
        <v>1828</v>
      </c>
      <c r="K32" s="925" t="s">
        <v>1828</v>
      </c>
    </row>
    <row r="33" spans="1:11" ht="15.75" thickBot="1">
      <c r="A33" s="905"/>
      <c r="B33" s="105"/>
      <c r="C33" s="105"/>
      <c r="D33" s="100"/>
      <c r="E33" s="109" t="s">
        <v>1756</v>
      </c>
      <c r="F33" s="919"/>
      <c r="G33" s="919"/>
      <c r="H33" s="919"/>
      <c r="I33" s="919"/>
      <c r="J33" s="919"/>
      <c r="K33" s="920"/>
    </row>
    <row r="34" spans="1:11" ht="13.5" thickBot="1">
      <c r="A34" s="921" t="s">
        <v>1757</v>
      </c>
      <c r="B34" s="926" t="s">
        <v>1828</v>
      </c>
      <c r="C34" s="923" t="s">
        <v>466</v>
      </c>
      <c r="D34" s="923" t="s">
        <v>1357</v>
      </c>
      <c r="E34" s="924" t="s">
        <v>1828</v>
      </c>
      <c r="F34" s="924" t="s">
        <v>1828</v>
      </c>
      <c r="G34" s="924" t="s">
        <v>1828</v>
      </c>
      <c r="H34" s="924" t="s">
        <v>1828</v>
      </c>
      <c r="I34" s="924" t="s">
        <v>1828</v>
      </c>
      <c r="J34" s="924" t="s">
        <v>1828</v>
      </c>
      <c r="K34" s="925" t="s">
        <v>1828</v>
      </c>
    </row>
    <row r="35" spans="1:11" ht="12.75">
      <c r="A35" s="919"/>
      <c r="B35" s="105"/>
      <c r="C35" s="105"/>
      <c r="D35" s="105"/>
      <c r="E35" s="105"/>
      <c r="F35" s="105"/>
      <c r="G35" s="105"/>
      <c r="H35" s="105"/>
      <c r="I35" s="105"/>
      <c r="J35" s="919"/>
      <c r="K35" s="919"/>
    </row>
    <row r="36" spans="2:11" ht="20.25">
      <c r="B36" s="105"/>
      <c r="C36" s="105"/>
      <c r="D36" s="105"/>
      <c r="E36" s="927" t="s">
        <v>476</v>
      </c>
      <c r="F36" s="105"/>
      <c r="G36" s="105"/>
      <c r="H36" s="105"/>
      <c r="I36" s="105"/>
      <c r="J36" s="919"/>
      <c r="K36" s="919"/>
    </row>
    <row r="37" spans="2:11" ht="20.25">
      <c r="B37" s="105"/>
      <c r="C37" s="105"/>
      <c r="D37" s="105"/>
      <c r="E37" s="927" t="s">
        <v>477</v>
      </c>
      <c r="F37" s="105"/>
      <c r="G37" s="105"/>
      <c r="H37" s="105"/>
      <c r="I37" s="105"/>
      <c r="J37" s="919"/>
      <c r="K37" s="919"/>
    </row>
    <row r="38" spans="1:15" ht="13.5" thickBot="1">
      <c r="A38" s="919"/>
      <c r="B38" s="105"/>
      <c r="C38" s="105"/>
      <c r="D38" s="105"/>
      <c r="E38" s="105"/>
      <c r="F38" s="105"/>
      <c r="G38" s="105"/>
      <c r="H38" s="105"/>
      <c r="I38" s="105"/>
      <c r="J38" s="919"/>
      <c r="K38" s="919"/>
      <c r="L38" s="105"/>
      <c r="M38" s="105"/>
      <c r="N38" s="105"/>
      <c r="O38" s="105"/>
    </row>
    <row r="39" spans="1:11" ht="13.5" thickBot="1">
      <c r="A39" s="1363" t="s">
        <v>1270</v>
      </c>
      <c r="B39" s="1365" t="s">
        <v>1713</v>
      </c>
      <c r="C39" s="1366"/>
      <c r="D39" s="1366"/>
      <c r="E39" s="1366"/>
      <c r="F39" s="1366"/>
      <c r="G39" s="1366"/>
      <c r="H39" s="1366"/>
      <c r="I39" s="1366"/>
      <c r="J39" s="1366"/>
      <c r="K39" s="1367"/>
    </row>
    <row r="40" spans="1:11" ht="13.5" thickBot="1">
      <c r="A40" s="1364"/>
      <c r="B40" s="928" t="s">
        <v>1714</v>
      </c>
      <c r="C40" s="929" t="s">
        <v>1715</v>
      </c>
      <c r="D40" s="929" t="s">
        <v>1716</v>
      </c>
      <c r="E40" s="929" t="s">
        <v>1717</v>
      </c>
      <c r="F40" s="929" t="s">
        <v>1718</v>
      </c>
      <c r="G40" s="929" t="s">
        <v>1719</v>
      </c>
      <c r="H40" s="929" t="s">
        <v>1720</v>
      </c>
      <c r="I40" s="929" t="s">
        <v>1721</v>
      </c>
      <c r="J40" s="929" t="s">
        <v>1357</v>
      </c>
      <c r="K40" s="930" t="s">
        <v>1722</v>
      </c>
    </row>
    <row r="41" spans="1:11" ht="15.75" thickBot="1">
      <c r="A41" s="931"/>
      <c r="B41" s="932"/>
      <c r="C41" s="932"/>
      <c r="D41" s="932"/>
      <c r="E41" s="933" t="s">
        <v>1724</v>
      </c>
      <c r="F41" s="934"/>
      <c r="G41" s="935"/>
      <c r="H41" s="935"/>
      <c r="I41" s="935"/>
      <c r="J41" s="935"/>
      <c r="K41" s="936"/>
    </row>
    <row r="42" spans="1:11" ht="13.5" thickBot="1">
      <c r="A42" s="489" t="s">
        <v>1758</v>
      </c>
      <c r="B42" s="492" t="s">
        <v>474</v>
      </c>
      <c r="C42" s="491" t="s">
        <v>475</v>
      </c>
      <c r="D42" s="491" t="s">
        <v>1667</v>
      </c>
      <c r="E42" s="491" t="s">
        <v>1728</v>
      </c>
      <c r="F42" s="491" t="s">
        <v>1462</v>
      </c>
      <c r="G42" s="491" t="s">
        <v>1463</v>
      </c>
      <c r="H42" s="491" t="s">
        <v>1464</v>
      </c>
      <c r="I42" s="491" t="s">
        <v>1465</v>
      </c>
      <c r="J42" s="491" t="s">
        <v>1466</v>
      </c>
      <c r="K42" s="937"/>
    </row>
    <row r="43" spans="1:11" ht="15.75" thickBot="1">
      <c r="A43" s="493"/>
      <c r="B43" s="485"/>
      <c r="C43" s="485"/>
      <c r="D43" s="485"/>
      <c r="E43" s="483" t="s">
        <v>1730</v>
      </c>
      <c r="F43" s="485"/>
      <c r="G43" s="485"/>
      <c r="H43" s="485"/>
      <c r="I43" s="485"/>
      <c r="J43" s="485"/>
      <c r="K43" s="486"/>
    </row>
    <row r="44" spans="1:11" ht="13.5" thickBot="1">
      <c r="A44" s="489" t="s">
        <v>1761</v>
      </c>
      <c r="B44" s="490" t="s">
        <v>1718</v>
      </c>
      <c r="C44" s="488" t="s">
        <v>1732</v>
      </c>
      <c r="D44" s="488" t="s">
        <v>486</v>
      </c>
      <c r="E44" s="488" t="s">
        <v>1467</v>
      </c>
      <c r="F44" s="488" t="s">
        <v>1721</v>
      </c>
      <c r="G44" s="488" t="s">
        <v>1357</v>
      </c>
      <c r="H44" s="488" t="s">
        <v>1828</v>
      </c>
      <c r="I44" s="488" t="s">
        <v>1828</v>
      </c>
      <c r="J44" s="488" t="s">
        <v>1828</v>
      </c>
      <c r="K44" s="937" t="s">
        <v>1828</v>
      </c>
    </row>
    <row r="45" spans="1:11" ht="15.75" thickBot="1">
      <c r="A45" s="493"/>
      <c r="B45" s="485"/>
      <c r="C45" s="485"/>
      <c r="D45" s="485"/>
      <c r="E45" s="483" t="s">
        <v>1446</v>
      </c>
      <c r="F45" s="485"/>
      <c r="G45" s="485"/>
      <c r="H45" s="485"/>
      <c r="I45" s="485"/>
      <c r="J45" s="485"/>
      <c r="K45" s="486"/>
    </row>
    <row r="46" spans="1:11" ht="12.75">
      <c r="A46" s="474" t="s">
        <v>1468</v>
      </c>
      <c r="B46" s="475" t="s">
        <v>1739</v>
      </c>
      <c r="C46" s="476" t="s">
        <v>1742</v>
      </c>
      <c r="D46" s="476" t="s">
        <v>469</v>
      </c>
      <c r="E46" s="476" t="s">
        <v>1733</v>
      </c>
      <c r="F46" s="476" t="s">
        <v>464</v>
      </c>
      <c r="G46" s="476" t="s">
        <v>475</v>
      </c>
      <c r="H46" s="476" t="s">
        <v>1828</v>
      </c>
      <c r="I46" s="476" t="s">
        <v>1828</v>
      </c>
      <c r="J46" s="476" t="s">
        <v>1828</v>
      </c>
      <c r="K46" s="938" t="s">
        <v>1828</v>
      </c>
    </row>
    <row r="47" spans="1:11" ht="12.75">
      <c r="A47" s="477" t="s">
        <v>1469</v>
      </c>
      <c r="B47" s="939" t="s">
        <v>1735</v>
      </c>
      <c r="C47" s="940" t="s">
        <v>465</v>
      </c>
      <c r="D47" s="940" t="s">
        <v>1741</v>
      </c>
      <c r="E47" s="940" t="s">
        <v>1760</v>
      </c>
      <c r="F47" s="940" t="s">
        <v>1461</v>
      </c>
      <c r="G47" s="940" t="s">
        <v>478</v>
      </c>
      <c r="H47" s="940" t="s">
        <v>1828</v>
      </c>
      <c r="I47" s="940" t="s">
        <v>1828</v>
      </c>
      <c r="J47" s="940" t="s">
        <v>1828</v>
      </c>
      <c r="K47" s="941" t="s">
        <v>1828</v>
      </c>
    </row>
    <row r="48" spans="1:11" ht="12.75">
      <c r="A48" s="477" t="s">
        <v>1764</v>
      </c>
      <c r="B48" s="478" t="s">
        <v>1828</v>
      </c>
      <c r="C48" s="479" t="s">
        <v>1828</v>
      </c>
      <c r="D48" s="479" t="s">
        <v>1828</v>
      </c>
      <c r="E48" s="479" t="s">
        <v>1828</v>
      </c>
      <c r="F48" s="479" t="s">
        <v>1828</v>
      </c>
      <c r="G48" s="479" t="s">
        <v>1828</v>
      </c>
      <c r="H48" s="479" t="s">
        <v>1470</v>
      </c>
      <c r="I48" s="479" t="s">
        <v>455</v>
      </c>
      <c r="J48" s="479" t="s">
        <v>1471</v>
      </c>
      <c r="K48" s="487" t="s">
        <v>1472</v>
      </c>
    </row>
    <row r="49" spans="1:11" ht="12.75">
      <c r="A49" s="477" t="s">
        <v>1765</v>
      </c>
      <c r="B49" s="478" t="s">
        <v>1763</v>
      </c>
      <c r="C49" s="479" t="s">
        <v>1738</v>
      </c>
      <c r="D49" s="479" t="s">
        <v>1828</v>
      </c>
      <c r="E49" s="479" t="s">
        <v>1828</v>
      </c>
      <c r="F49" s="479" t="s">
        <v>1828</v>
      </c>
      <c r="G49" s="479" t="s">
        <v>1828</v>
      </c>
      <c r="H49" s="479" t="s">
        <v>1828</v>
      </c>
      <c r="I49" s="479" t="s">
        <v>1828</v>
      </c>
      <c r="J49" s="479" t="s">
        <v>1828</v>
      </c>
      <c r="K49" s="487" t="s">
        <v>1828</v>
      </c>
    </row>
    <row r="50" spans="1:11" ht="13.5" thickBot="1">
      <c r="A50" s="480" t="s">
        <v>1767</v>
      </c>
      <c r="B50" s="481" t="s">
        <v>1768</v>
      </c>
      <c r="C50" s="482" t="s">
        <v>1769</v>
      </c>
      <c r="D50" s="482" t="s">
        <v>1828</v>
      </c>
      <c r="E50" s="482" t="s">
        <v>1828</v>
      </c>
      <c r="F50" s="482" t="s">
        <v>1828</v>
      </c>
      <c r="G50" s="482" t="s">
        <v>1828</v>
      </c>
      <c r="H50" s="482" t="s">
        <v>1828</v>
      </c>
      <c r="I50" s="482" t="s">
        <v>1828</v>
      </c>
      <c r="J50" s="482" t="s">
        <v>1828</v>
      </c>
      <c r="K50" s="942" t="s">
        <v>1828</v>
      </c>
    </row>
    <row r="51" spans="1:11" ht="15.75" thickBot="1">
      <c r="A51" s="1356" t="s">
        <v>1751</v>
      </c>
      <c r="B51" s="1357"/>
      <c r="C51" s="1357"/>
      <c r="D51" s="1357"/>
      <c r="E51" s="1357"/>
      <c r="F51" s="1357"/>
      <c r="G51" s="1357"/>
      <c r="H51" s="1357"/>
      <c r="I51" s="1357"/>
      <c r="J51" s="1357"/>
      <c r="K51" s="1358"/>
    </row>
    <row r="52" spans="1:11" ht="13.5" thickBot="1">
      <c r="A52" s="921" t="s">
        <v>1770</v>
      </c>
      <c r="B52" s="943" t="s">
        <v>1746</v>
      </c>
      <c r="C52" s="944" t="s">
        <v>470</v>
      </c>
      <c r="D52" s="945" t="s">
        <v>1828</v>
      </c>
      <c r="E52" s="945" t="s">
        <v>1828</v>
      </c>
      <c r="F52" s="945" t="s">
        <v>1828</v>
      </c>
      <c r="G52" s="945" t="s">
        <v>1828</v>
      </c>
      <c r="H52" s="945" t="s">
        <v>1828</v>
      </c>
      <c r="I52" s="945" t="s">
        <v>1828</v>
      </c>
      <c r="J52" s="945" t="s">
        <v>1828</v>
      </c>
      <c r="K52" s="946" t="s">
        <v>1828</v>
      </c>
    </row>
    <row r="53" spans="1:11" ht="15.75" thickBot="1">
      <c r="A53" s="947"/>
      <c r="B53" s="106"/>
      <c r="C53" s="106"/>
      <c r="D53" s="106"/>
      <c r="E53" s="109" t="s">
        <v>1754</v>
      </c>
      <c r="F53" s="106"/>
      <c r="G53" s="106"/>
      <c r="H53" s="106"/>
      <c r="I53" s="932"/>
      <c r="J53" s="932"/>
      <c r="K53" s="950"/>
    </row>
    <row r="54" spans="1:11" ht="13.5" thickBot="1">
      <c r="A54" s="921" t="s">
        <v>1772</v>
      </c>
      <c r="B54" s="949" t="s">
        <v>467</v>
      </c>
      <c r="C54" s="949" t="s">
        <v>1743</v>
      </c>
      <c r="D54" s="949" t="s">
        <v>1828</v>
      </c>
      <c r="E54" s="949" t="s">
        <v>1828</v>
      </c>
      <c r="F54" s="949" t="s">
        <v>1828</v>
      </c>
      <c r="G54" s="949" t="s">
        <v>1828</v>
      </c>
      <c r="H54" s="949" t="s">
        <v>1828</v>
      </c>
      <c r="I54" s="949" t="s">
        <v>1828</v>
      </c>
      <c r="J54" s="949" t="s">
        <v>1828</v>
      </c>
      <c r="K54" s="951" t="s">
        <v>1828</v>
      </c>
    </row>
    <row r="55" spans="1:11" ht="15.75" thickBot="1">
      <c r="A55" s="947"/>
      <c r="B55" s="106"/>
      <c r="C55" s="106"/>
      <c r="D55" s="106"/>
      <c r="E55" s="109" t="s">
        <v>1756</v>
      </c>
      <c r="F55" s="106"/>
      <c r="G55" s="106"/>
      <c r="H55" s="106"/>
      <c r="I55" s="106"/>
      <c r="J55" s="106"/>
      <c r="K55" s="948"/>
    </row>
    <row r="56" spans="1:11" ht="13.5" thickBot="1">
      <c r="A56" s="921" t="s">
        <v>1773</v>
      </c>
      <c r="B56" s="943" t="s">
        <v>1461</v>
      </c>
      <c r="C56" s="945" t="s">
        <v>1828</v>
      </c>
      <c r="D56" s="945" t="s">
        <v>1828</v>
      </c>
      <c r="E56" s="945" t="s">
        <v>1828</v>
      </c>
      <c r="F56" s="945" t="s">
        <v>1828</v>
      </c>
      <c r="G56" s="945" t="s">
        <v>1828</v>
      </c>
      <c r="H56" s="945" t="s">
        <v>1828</v>
      </c>
      <c r="I56" s="945" t="s">
        <v>1828</v>
      </c>
      <c r="J56" s="945" t="s">
        <v>1828</v>
      </c>
      <c r="K56" s="946" t="s">
        <v>1828</v>
      </c>
    </row>
    <row r="57" ht="22.5" customHeight="1">
      <c r="E57" s="107" t="s">
        <v>1774</v>
      </c>
    </row>
    <row r="58" spans="5:8" ht="24" customHeight="1">
      <c r="E58" s="501" t="s">
        <v>1241</v>
      </c>
      <c r="F58" s="502"/>
      <c r="G58" s="502"/>
      <c r="H58" s="502"/>
    </row>
  </sheetData>
  <sheetProtection/>
  <mergeCells count="6">
    <mergeCell ref="A51:K51"/>
    <mergeCell ref="A10:A11"/>
    <mergeCell ref="B10:K10"/>
    <mergeCell ref="A28:K28"/>
    <mergeCell ref="A39:A40"/>
    <mergeCell ref="B39:K39"/>
  </mergeCells>
  <hyperlinks>
    <hyperlink ref="E58:H58" location="содержание!A1" display="Вернутся к содержанию"/>
  </hyperlinks>
  <printOptions/>
  <pageMargins left="0.75" right="0.75" top="1" bottom="1" header="0.5" footer="0.5"/>
  <pageSetup horizontalDpi="600" verticalDpi="600" orientation="portrait" paperSize="9" scale="82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43">
      <selection activeCell="A7" sqref="A7:H7"/>
    </sheetView>
  </sheetViews>
  <sheetFormatPr defaultColWidth="9.00390625" defaultRowHeight="12.75"/>
  <cols>
    <col min="1" max="1" width="23.00390625" style="0" customWidth="1"/>
    <col min="2" max="2" width="17.25390625" style="0" customWidth="1"/>
    <col min="3" max="3" width="8.75390625" style="0" customWidth="1"/>
    <col min="4" max="4" width="7.75390625" style="0" customWidth="1"/>
  </cols>
  <sheetData>
    <row r="1" spans="1:11" ht="12.75">
      <c r="A1" s="100"/>
      <c r="B1" s="100"/>
      <c r="C1" s="100"/>
      <c r="D1" s="100"/>
      <c r="E1" s="100"/>
      <c r="F1" s="100"/>
      <c r="G1" s="100"/>
      <c r="H1" s="100"/>
      <c r="I1" s="101"/>
      <c r="J1" s="101"/>
      <c r="K1" s="101"/>
    </row>
    <row r="2" spans="1:11" ht="12.75">
      <c r="A2" s="100"/>
      <c r="B2" s="100"/>
      <c r="C2" s="101"/>
      <c r="D2" s="57" t="s">
        <v>1615</v>
      </c>
      <c r="E2" s="101"/>
      <c r="F2" s="102"/>
      <c r="H2" s="103"/>
      <c r="I2" s="101"/>
      <c r="J2" s="101"/>
      <c r="K2" s="101"/>
    </row>
    <row r="3" spans="1:11" ht="12.75">
      <c r="A3" s="100"/>
      <c r="B3" s="100"/>
      <c r="C3" s="101"/>
      <c r="D3" s="57" t="s">
        <v>1588</v>
      </c>
      <c r="E3" s="101"/>
      <c r="F3" s="102"/>
      <c r="H3" s="103"/>
      <c r="I3" s="101"/>
      <c r="J3" s="101"/>
      <c r="K3" s="101"/>
    </row>
    <row r="4" spans="1:11" ht="12.75">
      <c r="A4" s="100"/>
      <c r="B4" s="100"/>
      <c r="C4" s="101"/>
      <c r="D4" s="57" t="s">
        <v>1589</v>
      </c>
      <c r="E4" s="101"/>
      <c r="F4" s="102"/>
      <c r="H4" s="103"/>
      <c r="I4" s="101"/>
      <c r="J4" s="101"/>
      <c r="K4" s="101"/>
    </row>
    <row r="5" spans="1:11" ht="12.75">
      <c r="A5" s="100"/>
      <c r="B5" s="100"/>
      <c r="C5" s="101"/>
      <c r="D5" s="57" t="s">
        <v>1153</v>
      </c>
      <c r="E5" s="101"/>
      <c r="F5" s="102"/>
      <c r="H5" s="103"/>
      <c r="I5" s="101"/>
      <c r="J5" s="101"/>
      <c r="K5" s="101"/>
    </row>
    <row r="6" spans="1:11" ht="12.75">
      <c r="A6" s="100"/>
      <c r="B6" s="100"/>
      <c r="C6" s="100"/>
      <c r="D6" s="100"/>
      <c r="E6" s="100"/>
      <c r="F6" s="100"/>
      <c r="G6" s="100"/>
      <c r="H6" s="100"/>
      <c r="I6" s="101"/>
      <c r="J6" s="101"/>
      <c r="K6" s="101"/>
    </row>
    <row r="7" spans="1:8" ht="20.25" customHeight="1">
      <c r="A7" s="1368" t="s">
        <v>1476</v>
      </c>
      <c r="B7" s="1368"/>
      <c r="C7" s="1368"/>
      <c r="D7" s="1368"/>
      <c r="E7" s="1368"/>
      <c r="F7" s="1368"/>
      <c r="G7" s="1368"/>
      <c r="H7" s="1368"/>
    </row>
    <row r="8" spans="1:20" ht="18.75">
      <c r="A8" s="1369" t="s">
        <v>1477</v>
      </c>
      <c r="B8" s="1369"/>
      <c r="C8" s="1369"/>
      <c r="D8" s="1369"/>
      <c r="E8" s="1369"/>
      <c r="F8" s="1369"/>
      <c r="G8" s="1369"/>
      <c r="H8" s="1369"/>
      <c r="J8" s="101"/>
      <c r="K8" s="101"/>
      <c r="L8" s="104"/>
      <c r="M8" s="101"/>
      <c r="N8" s="108"/>
      <c r="O8" s="101"/>
      <c r="P8" s="101"/>
      <c r="Q8" s="101"/>
      <c r="R8" s="101"/>
      <c r="S8" s="101"/>
      <c r="T8" s="101"/>
    </row>
    <row r="9" spans="1:8" ht="15.75" thickBot="1">
      <c r="A9" s="101"/>
      <c r="B9" s="101"/>
      <c r="C9" s="108"/>
      <c r="D9" s="101"/>
      <c r="E9" s="101"/>
      <c r="F9" s="101"/>
      <c r="G9" s="101"/>
      <c r="H9" s="101"/>
    </row>
    <row r="10" spans="1:8" ht="13.5" thickBot="1">
      <c r="A10" s="1370" t="s">
        <v>1270</v>
      </c>
      <c r="B10" s="1371"/>
      <c r="C10" s="1374" t="s">
        <v>1478</v>
      </c>
      <c r="D10" s="1376" t="s">
        <v>1479</v>
      </c>
      <c r="E10" s="1378" t="s">
        <v>1815</v>
      </c>
      <c r="F10" s="1379"/>
      <c r="G10" s="1379"/>
      <c r="H10" s="1380"/>
    </row>
    <row r="11" spans="1:8" ht="18.75" customHeight="1" thickBot="1">
      <c r="A11" s="1372"/>
      <c r="B11" s="1373"/>
      <c r="C11" s="1375"/>
      <c r="D11" s="1377"/>
      <c r="E11" s="1381" t="s">
        <v>1480</v>
      </c>
      <c r="F11" s="1382"/>
      <c r="G11" s="1381" t="s">
        <v>1481</v>
      </c>
      <c r="H11" s="1382"/>
    </row>
    <row r="12" spans="1:8" ht="12" customHeight="1">
      <c r="A12" s="1391" t="s">
        <v>1482</v>
      </c>
      <c r="B12" s="1392"/>
      <c r="C12" s="952">
        <v>15</v>
      </c>
      <c r="D12" s="953">
        <v>0.63</v>
      </c>
      <c r="E12" s="954" t="s">
        <v>1483</v>
      </c>
      <c r="F12" s="955">
        <v>119</v>
      </c>
      <c r="G12" s="956" t="s">
        <v>1484</v>
      </c>
      <c r="H12" s="955">
        <v>114</v>
      </c>
    </row>
    <row r="13" spans="1:8" ht="12.75">
      <c r="A13" s="1393"/>
      <c r="B13" s="1394"/>
      <c r="C13" s="957">
        <v>15</v>
      </c>
      <c r="D13" s="958">
        <v>1</v>
      </c>
      <c r="E13" s="959" t="s">
        <v>1485</v>
      </c>
      <c r="F13" s="960">
        <v>119</v>
      </c>
      <c r="G13" s="961" t="s">
        <v>1486</v>
      </c>
      <c r="H13" s="960">
        <v>114</v>
      </c>
    </row>
    <row r="14" spans="1:8" ht="12.75">
      <c r="A14" s="1393"/>
      <c r="B14" s="1394"/>
      <c r="C14" s="957">
        <v>15</v>
      </c>
      <c r="D14" s="958">
        <v>1.6</v>
      </c>
      <c r="E14" s="959" t="s">
        <v>1487</v>
      </c>
      <c r="F14" s="960">
        <v>119</v>
      </c>
      <c r="G14" s="961" t="s">
        <v>1488</v>
      </c>
      <c r="H14" s="960">
        <v>114</v>
      </c>
    </row>
    <row r="15" spans="1:8" ht="12.75">
      <c r="A15" s="1393"/>
      <c r="B15" s="1394"/>
      <c r="C15" s="957">
        <v>15</v>
      </c>
      <c r="D15" s="958">
        <v>2.5</v>
      </c>
      <c r="E15" s="959" t="s">
        <v>1489</v>
      </c>
      <c r="F15" s="960">
        <v>119</v>
      </c>
      <c r="G15" s="961" t="s">
        <v>1490</v>
      </c>
      <c r="H15" s="960">
        <v>114</v>
      </c>
    </row>
    <row r="16" spans="1:8" ht="12.75">
      <c r="A16" s="1393"/>
      <c r="B16" s="1394"/>
      <c r="C16" s="957">
        <v>15</v>
      </c>
      <c r="D16" s="958">
        <v>4</v>
      </c>
      <c r="E16" s="959" t="s">
        <v>1491</v>
      </c>
      <c r="F16" s="960">
        <v>119</v>
      </c>
      <c r="G16" s="961" t="s">
        <v>1492</v>
      </c>
      <c r="H16" s="960">
        <v>114</v>
      </c>
    </row>
    <row r="17" spans="1:8" ht="12.75">
      <c r="A17" s="1393"/>
      <c r="B17" s="1394"/>
      <c r="C17" s="957">
        <v>20</v>
      </c>
      <c r="D17" s="958">
        <v>6.3</v>
      </c>
      <c r="E17" s="959" t="s">
        <v>1493</v>
      </c>
      <c r="F17" s="960">
        <v>136</v>
      </c>
      <c r="G17" s="961" t="s">
        <v>1494</v>
      </c>
      <c r="H17" s="960">
        <v>133</v>
      </c>
    </row>
    <row r="18" spans="1:8" ht="12.75">
      <c r="A18" s="1393"/>
      <c r="B18" s="1394"/>
      <c r="C18" s="957">
        <v>25</v>
      </c>
      <c r="D18" s="958">
        <v>10</v>
      </c>
      <c r="E18" s="959" t="s">
        <v>1495</v>
      </c>
      <c r="F18" s="960">
        <v>159</v>
      </c>
      <c r="G18" s="961" t="s">
        <v>1496</v>
      </c>
      <c r="H18" s="960">
        <v>154</v>
      </c>
    </row>
    <row r="19" spans="1:8" ht="12.75">
      <c r="A19" s="1393"/>
      <c r="B19" s="1394"/>
      <c r="C19" s="957">
        <v>32</v>
      </c>
      <c r="D19" s="958">
        <v>16</v>
      </c>
      <c r="E19" s="959" t="s">
        <v>1497</v>
      </c>
      <c r="F19" s="960">
        <v>186</v>
      </c>
      <c r="G19" s="961" t="s">
        <v>1498</v>
      </c>
      <c r="H19" s="960">
        <v>179</v>
      </c>
    </row>
    <row r="20" spans="1:8" ht="12.75">
      <c r="A20" s="1393"/>
      <c r="B20" s="1394"/>
      <c r="C20" s="957">
        <v>40</v>
      </c>
      <c r="D20" s="958">
        <v>25</v>
      </c>
      <c r="E20" s="959" t="s">
        <v>1499</v>
      </c>
      <c r="F20" s="960">
        <v>234</v>
      </c>
      <c r="G20" s="961" t="s">
        <v>1500</v>
      </c>
      <c r="H20" s="960">
        <v>225</v>
      </c>
    </row>
    <row r="21" spans="1:8" ht="13.5" thickBot="1">
      <c r="A21" s="1393"/>
      <c r="B21" s="1394"/>
      <c r="C21" s="962">
        <v>50</v>
      </c>
      <c r="D21" s="963">
        <v>40</v>
      </c>
      <c r="E21" s="964" t="s">
        <v>1501</v>
      </c>
      <c r="F21" s="965">
        <v>307</v>
      </c>
      <c r="G21" s="966" t="s">
        <v>1502</v>
      </c>
      <c r="H21" s="965">
        <v>295</v>
      </c>
    </row>
    <row r="22" spans="1:8" ht="12.75">
      <c r="A22" s="1391" t="s">
        <v>1503</v>
      </c>
      <c r="B22" s="1392"/>
      <c r="C22" s="967">
        <v>15</v>
      </c>
      <c r="D22" s="968">
        <v>0.63</v>
      </c>
      <c r="E22" s="954" t="s">
        <v>1504</v>
      </c>
      <c r="F22" s="955">
        <v>243</v>
      </c>
      <c r="G22" s="956" t="s">
        <v>1505</v>
      </c>
      <c r="H22" s="955">
        <v>226</v>
      </c>
    </row>
    <row r="23" spans="1:8" ht="12.75">
      <c r="A23" s="1393"/>
      <c r="B23" s="1394"/>
      <c r="C23" s="969">
        <v>15</v>
      </c>
      <c r="D23" s="970">
        <v>1</v>
      </c>
      <c r="E23" s="959" t="s">
        <v>1506</v>
      </c>
      <c r="F23" s="960">
        <v>243</v>
      </c>
      <c r="G23" s="961" t="s">
        <v>1507</v>
      </c>
      <c r="H23" s="960">
        <v>226</v>
      </c>
    </row>
    <row r="24" spans="1:8" ht="12.75">
      <c r="A24" s="1393"/>
      <c r="B24" s="1394"/>
      <c r="C24" s="969">
        <v>15</v>
      </c>
      <c r="D24" s="970">
        <v>1.6</v>
      </c>
      <c r="E24" s="959" t="s">
        <v>1508</v>
      </c>
      <c r="F24" s="960">
        <v>243</v>
      </c>
      <c r="G24" s="961" t="s">
        <v>1509</v>
      </c>
      <c r="H24" s="960">
        <v>226</v>
      </c>
    </row>
    <row r="25" spans="1:8" ht="12.75">
      <c r="A25" s="1393"/>
      <c r="B25" s="1394"/>
      <c r="C25" s="969">
        <v>15</v>
      </c>
      <c r="D25" s="970">
        <v>2.5</v>
      </c>
      <c r="E25" s="959" t="s">
        <v>1510</v>
      </c>
      <c r="F25" s="960">
        <v>243</v>
      </c>
      <c r="G25" s="961" t="s">
        <v>1511</v>
      </c>
      <c r="H25" s="960">
        <v>226</v>
      </c>
    </row>
    <row r="26" spans="1:8" ht="14.25" customHeight="1">
      <c r="A26" s="1393"/>
      <c r="B26" s="1394"/>
      <c r="C26" s="969">
        <v>15</v>
      </c>
      <c r="D26" s="970">
        <v>4</v>
      </c>
      <c r="E26" s="959" t="s">
        <v>1512</v>
      </c>
      <c r="F26" s="960">
        <v>243</v>
      </c>
      <c r="G26" s="961" t="s">
        <v>1513</v>
      </c>
      <c r="H26" s="960">
        <v>226</v>
      </c>
    </row>
    <row r="27" spans="1:8" ht="13.5" customHeight="1">
      <c r="A27" s="1393"/>
      <c r="B27" s="1394"/>
      <c r="C27" s="969">
        <v>20</v>
      </c>
      <c r="D27" s="970">
        <v>6.3</v>
      </c>
      <c r="E27" s="959" t="s">
        <v>1514</v>
      </c>
      <c r="F27" s="960">
        <v>260</v>
      </c>
      <c r="G27" s="961" t="s">
        <v>1515</v>
      </c>
      <c r="H27" s="960">
        <v>241</v>
      </c>
    </row>
    <row r="28" spans="1:8" ht="12.75">
      <c r="A28" s="1393"/>
      <c r="B28" s="1394"/>
      <c r="C28" s="969">
        <v>25</v>
      </c>
      <c r="D28" s="970">
        <v>10</v>
      </c>
      <c r="E28" s="959" t="s">
        <v>1516</v>
      </c>
      <c r="F28" s="960">
        <v>269</v>
      </c>
      <c r="G28" s="961" t="s">
        <v>1517</v>
      </c>
      <c r="H28" s="960">
        <v>248</v>
      </c>
    </row>
    <row r="29" spans="1:8" ht="12.75">
      <c r="A29" s="1393"/>
      <c r="B29" s="1394"/>
      <c r="C29" s="969">
        <v>32</v>
      </c>
      <c r="D29" s="970">
        <v>16</v>
      </c>
      <c r="E29" s="959" t="s">
        <v>1518</v>
      </c>
      <c r="F29" s="960">
        <v>305</v>
      </c>
      <c r="G29" s="961" t="s">
        <v>1519</v>
      </c>
      <c r="H29" s="960">
        <v>278</v>
      </c>
    </row>
    <row r="30" spans="1:8" ht="12.75">
      <c r="A30" s="1393"/>
      <c r="B30" s="1394"/>
      <c r="C30" s="969">
        <v>40</v>
      </c>
      <c r="D30" s="970">
        <v>25</v>
      </c>
      <c r="E30" s="959" t="s">
        <v>1520</v>
      </c>
      <c r="F30" s="960">
        <v>350</v>
      </c>
      <c r="G30" s="961" t="s">
        <v>1521</v>
      </c>
      <c r="H30" s="960">
        <v>292</v>
      </c>
    </row>
    <row r="31" spans="1:8" ht="12.75">
      <c r="A31" s="1393"/>
      <c r="B31" s="1394"/>
      <c r="C31" s="969">
        <v>50</v>
      </c>
      <c r="D31" s="970">
        <v>40</v>
      </c>
      <c r="E31" s="959" t="s">
        <v>1522</v>
      </c>
      <c r="F31" s="960">
        <v>432</v>
      </c>
      <c r="G31" s="961" t="s">
        <v>1523</v>
      </c>
      <c r="H31" s="960">
        <v>321</v>
      </c>
    </row>
    <row r="32" spans="1:8" ht="12.75">
      <c r="A32" s="1393"/>
      <c r="B32" s="1394"/>
      <c r="C32" s="969">
        <v>65</v>
      </c>
      <c r="D32" s="970">
        <v>58</v>
      </c>
      <c r="E32" s="959" t="s">
        <v>1524</v>
      </c>
      <c r="F32" s="960">
        <v>522</v>
      </c>
      <c r="G32" s="961" t="s">
        <v>1525</v>
      </c>
      <c r="H32" s="960">
        <v>483</v>
      </c>
    </row>
    <row r="33" spans="1:8" ht="12.75">
      <c r="A33" s="1393"/>
      <c r="B33" s="1394"/>
      <c r="C33" s="969">
        <v>80</v>
      </c>
      <c r="D33" s="970">
        <v>90</v>
      </c>
      <c r="E33" s="959" t="s">
        <v>1526</v>
      </c>
      <c r="F33" s="960">
        <v>689</v>
      </c>
      <c r="G33" s="961" t="s">
        <v>1527</v>
      </c>
      <c r="H33" s="960">
        <v>630</v>
      </c>
    </row>
    <row r="34" spans="1:8" ht="12" customHeight="1">
      <c r="A34" s="1393"/>
      <c r="B34" s="1394"/>
      <c r="C34" s="969">
        <v>65</v>
      </c>
      <c r="D34" s="970">
        <v>63</v>
      </c>
      <c r="E34" s="959" t="s">
        <v>1528</v>
      </c>
      <c r="F34" s="960">
        <v>736</v>
      </c>
      <c r="G34" s="961" t="s">
        <v>1529</v>
      </c>
      <c r="H34" s="960">
        <v>699</v>
      </c>
    </row>
    <row r="35" spans="1:8" ht="12" customHeight="1">
      <c r="A35" s="1393"/>
      <c r="B35" s="1394"/>
      <c r="C35" s="969">
        <v>80</v>
      </c>
      <c r="D35" s="970">
        <v>100</v>
      </c>
      <c r="E35" s="959" t="s">
        <v>1530</v>
      </c>
      <c r="F35" s="960">
        <v>860</v>
      </c>
      <c r="G35" s="961" t="s">
        <v>1531</v>
      </c>
      <c r="H35" s="960">
        <v>803</v>
      </c>
    </row>
    <row r="36" spans="1:8" ht="12.75">
      <c r="A36" s="1393"/>
      <c r="B36" s="1394"/>
      <c r="C36" s="969">
        <v>100</v>
      </c>
      <c r="D36" s="970">
        <v>145</v>
      </c>
      <c r="E36" s="959" t="s">
        <v>1532</v>
      </c>
      <c r="F36" s="960">
        <v>1040</v>
      </c>
      <c r="G36" s="961" t="s">
        <v>1533</v>
      </c>
      <c r="H36" s="960">
        <v>992</v>
      </c>
    </row>
    <row r="37" spans="1:8" ht="12.75">
      <c r="A37" s="1393"/>
      <c r="B37" s="1394"/>
      <c r="C37" s="969">
        <v>125</v>
      </c>
      <c r="D37" s="970">
        <v>220</v>
      </c>
      <c r="E37" s="959"/>
      <c r="F37" s="971"/>
      <c r="G37" s="961" t="s">
        <v>1534</v>
      </c>
      <c r="H37" s="960">
        <v>1760</v>
      </c>
    </row>
    <row r="38" spans="1:8" ht="13.5" thickBot="1">
      <c r="A38" s="1395"/>
      <c r="B38" s="1396"/>
      <c r="C38" s="972">
        <v>150</v>
      </c>
      <c r="D38" s="973">
        <v>320</v>
      </c>
      <c r="E38" s="974"/>
      <c r="F38" s="965"/>
      <c r="G38" s="975" t="s">
        <v>1535</v>
      </c>
      <c r="H38" s="965">
        <v>2125</v>
      </c>
    </row>
    <row r="39" spans="1:8" ht="25.5" customHeight="1" thickBot="1">
      <c r="A39" s="1397" t="s">
        <v>1536</v>
      </c>
      <c r="B39" s="1397"/>
      <c r="C39" s="1397"/>
      <c r="D39" s="1397"/>
      <c r="E39" s="1397"/>
      <c r="F39" s="1397"/>
      <c r="G39" s="1397"/>
      <c r="H39" s="1397"/>
    </row>
    <row r="40" spans="1:8" ht="13.5" thickBot="1">
      <c r="A40" s="1422"/>
      <c r="B40" s="976" t="s">
        <v>1270</v>
      </c>
      <c r="C40" s="1398" t="s">
        <v>1537</v>
      </c>
      <c r="D40" s="1398"/>
      <c r="E40" s="1399" t="s">
        <v>1538</v>
      </c>
      <c r="F40" s="1400"/>
      <c r="G40" s="1399" t="s">
        <v>1539</v>
      </c>
      <c r="H40" s="1400"/>
    </row>
    <row r="41" spans="1:8" ht="12.75">
      <c r="A41" s="1423"/>
      <c r="B41" s="977" t="s">
        <v>1540</v>
      </c>
      <c r="C41" s="1385" t="s">
        <v>1541</v>
      </c>
      <c r="D41" s="1386"/>
      <c r="E41" s="1389" t="s">
        <v>1542</v>
      </c>
      <c r="F41" s="1390"/>
      <c r="G41" s="1403">
        <v>180</v>
      </c>
      <c r="H41" s="1404"/>
    </row>
    <row r="42" spans="1:8" ht="12.75">
      <c r="A42" s="1423"/>
      <c r="B42" s="978" t="s">
        <v>1543</v>
      </c>
      <c r="C42" s="1401"/>
      <c r="D42" s="1402"/>
      <c r="E42" s="1405" t="s">
        <v>1544</v>
      </c>
      <c r="F42" s="1406"/>
      <c r="G42" s="1407">
        <v>202</v>
      </c>
      <c r="H42" s="1408"/>
    </row>
    <row r="43" spans="1:8" ht="13.5" thickBot="1">
      <c r="A43" s="1423"/>
      <c r="B43" s="979" t="s">
        <v>1545</v>
      </c>
      <c r="C43" s="1401"/>
      <c r="D43" s="1402"/>
      <c r="E43" s="1405" t="s">
        <v>1546</v>
      </c>
      <c r="F43" s="1406"/>
      <c r="G43" s="1409">
        <v>505</v>
      </c>
      <c r="H43" s="1410"/>
    </row>
    <row r="44" spans="1:8" ht="12.75">
      <c r="A44" s="1423"/>
      <c r="B44" s="977" t="s">
        <v>1547</v>
      </c>
      <c r="C44" s="1385" t="s">
        <v>1548</v>
      </c>
      <c r="D44" s="1386"/>
      <c r="E44" s="1389" t="s">
        <v>1544</v>
      </c>
      <c r="F44" s="1390"/>
      <c r="G44" s="1383">
        <v>177.62</v>
      </c>
      <c r="H44" s="1384"/>
    </row>
    <row r="45" spans="1:8" ht="13.5" thickBot="1">
      <c r="A45" s="1423"/>
      <c r="B45" s="980" t="s">
        <v>1549</v>
      </c>
      <c r="C45" s="1387"/>
      <c r="D45" s="1388"/>
      <c r="E45" s="1405" t="s">
        <v>1546</v>
      </c>
      <c r="F45" s="1406"/>
      <c r="G45" s="1409">
        <v>491.13000000000005</v>
      </c>
      <c r="H45" s="1410"/>
    </row>
    <row r="46" spans="1:8" ht="12.75">
      <c r="A46" s="1423"/>
      <c r="B46" s="977" t="s">
        <v>1550</v>
      </c>
      <c r="C46" s="1385" t="s">
        <v>1551</v>
      </c>
      <c r="D46" s="1386"/>
      <c r="E46" s="1389" t="s">
        <v>1542</v>
      </c>
      <c r="F46" s="1390"/>
      <c r="G46" s="1383">
        <v>193</v>
      </c>
      <c r="H46" s="1384"/>
    </row>
    <row r="47" spans="1:8" ht="12.75">
      <c r="A47" s="1423"/>
      <c r="B47" s="978" t="s">
        <v>1552</v>
      </c>
      <c r="C47" s="1401"/>
      <c r="D47" s="1402"/>
      <c r="E47" s="1405" t="s">
        <v>1544</v>
      </c>
      <c r="F47" s="1406"/>
      <c r="G47" s="1411">
        <v>233</v>
      </c>
      <c r="H47" s="1412"/>
    </row>
    <row r="48" spans="1:8" ht="12.75">
      <c r="A48" s="1423"/>
      <c r="B48" s="978" t="s">
        <v>1553</v>
      </c>
      <c r="C48" s="1401"/>
      <c r="D48" s="1402"/>
      <c r="E48" s="1405" t="s">
        <v>1544</v>
      </c>
      <c r="F48" s="1406"/>
      <c r="G48" s="1411">
        <v>246</v>
      </c>
      <c r="H48" s="1412"/>
    </row>
    <row r="49" spans="1:8" ht="12.75">
      <c r="A49" s="1423"/>
      <c r="B49" s="978" t="s">
        <v>1554</v>
      </c>
      <c r="C49" s="1401"/>
      <c r="D49" s="1402"/>
      <c r="E49" s="1405" t="s">
        <v>1555</v>
      </c>
      <c r="F49" s="1406"/>
      <c r="G49" s="1411">
        <v>318</v>
      </c>
      <c r="H49" s="1412"/>
    </row>
    <row r="50" spans="1:8" ht="12.75">
      <c r="A50" s="1423"/>
      <c r="B50" s="978" t="s">
        <v>1556</v>
      </c>
      <c r="C50" s="1401"/>
      <c r="D50" s="1402"/>
      <c r="E50" s="1405" t="s">
        <v>1557</v>
      </c>
      <c r="F50" s="1406"/>
      <c r="G50" s="1411">
        <v>554</v>
      </c>
      <c r="H50" s="1412"/>
    </row>
    <row r="51" spans="1:8" ht="13.5" thickBot="1">
      <c r="A51" s="1423"/>
      <c r="B51" s="980" t="s">
        <v>1558</v>
      </c>
      <c r="C51" s="1387"/>
      <c r="D51" s="1388"/>
      <c r="E51" s="1405" t="s">
        <v>1557</v>
      </c>
      <c r="F51" s="1406"/>
      <c r="G51" s="1409">
        <v>566</v>
      </c>
      <c r="H51" s="1410"/>
    </row>
    <row r="52" spans="1:8" ht="12.75">
      <c r="A52" s="1423"/>
      <c r="B52" s="977" t="s">
        <v>1559</v>
      </c>
      <c r="C52" s="1413" t="s">
        <v>1560</v>
      </c>
      <c r="D52" s="1414"/>
      <c r="E52" s="1385" t="s">
        <v>1544</v>
      </c>
      <c r="F52" s="1417"/>
      <c r="G52" s="1403">
        <v>292</v>
      </c>
      <c r="H52" s="1404"/>
    </row>
    <row r="53" spans="1:8" ht="13.5" thickBot="1">
      <c r="A53" s="1424"/>
      <c r="B53" s="980" t="s">
        <v>1561</v>
      </c>
      <c r="C53" s="1415"/>
      <c r="D53" s="1416"/>
      <c r="E53" s="1418" t="s">
        <v>1544</v>
      </c>
      <c r="F53" s="1419"/>
      <c r="G53" s="1409">
        <v>292</v>
      </c>
      <c r="H53" s="1410"/>
    </row>
    <row r="54" spans="1:8" ht="13.5" thickBot="1">
      <c r="A54" s="981"/>
      <c r="B54" s="982"/>
      <c r="C54" s="983" t="s">
        <v>1562</v>
      </c>
      <c r="D54" s="984"/>
      <c r="E54" s="984"/>
      <c r="F54" s="984"/>
      <c r="G54" s="1409">
        <v>43</v>
      </c>
      <c r="H54" s="1410"/>
    </row>
    <row r="55" spans="1:8" ht="12.75">
      <c r="A55" s="985"/>
      <c r="B55" s="986" t="s">
        <v>1563</v>
      </c>
      <c r="C55" s="107"/>
      <c r="D55" s="107"/>
      <c r="E55" s="107"/>
      <c r="F55" s="107"/>
      <c r="G55" s="107"/>
      <c r="H55" s="107"/>
    </row>
    <row r="56" spans="1:8" ht="12.75">
      <c r="A56" s="987"/>
      <c r="B56" s="988" t="s">
        <v>1270</v>
      </c>
      <c r="C56" s="988" t="s">
        <v>1478</v>
      </c>
      <c r="D56" s="988" t="s">
        <v>1564</v>
      </c>
      <c r="E56" s="1425" t="s">
        <v>1270</v>
      </c>
      <c r="F56" s="1426"/>
      <c r="G56" s="988" t="s">
        <v>1478</v>
      </c>
      <c r="H56" s="988" t="s">
        <v>1564</v>
      </c>
    </row>
    <row r="57" spans="1:8" ht="12.75">
      <c r="A57" s="987"/>
      <c r="B57" s="989" t="s">
        <v>1565</v>
      </c>
      <c r="C57" s="990" t="s">
        <v>1714</v>
      </c>
      <c r="D57" s="989" t="s">
        <v>1817</v>
      </c>
      <c r="E57" s="1427" t="s">
        <v>1566</v>
      </c>
      <c r="F57" s="1427"/>
      <c r="G57" s="990" t="s">
        <v>1717</v>
      </c>
      <c r="H57" s="989" t="s">
        <v>1567</v>
      </c>
    </row>
    <row r="58" spans="1:8" ht="12.75">
      <c r="A58" s="987"/>
      <c r="B58" s="989" t="s">
        <v>1568</v>
      </c>
      <c r="C58" s="990" t="s">
        <v>1715</v>
      </c>
      <c r="D58" s="989" t="s">
        <v>1569</v>
      </c>
      <c r="E58" s="1420" t="s">
        <v>1570</v>
      </c>
      <c r="F58" s="1421"/>
      <c r="G58" s="990" t="s">
        <v>1718</v>
      </c>
      <c r="H58" s="989" t="s">
        <v>1571</v>
      </c>
    </row>
    <row r="59" spans="1:8" ht="12.75">
      <c r="A59" s="987"/>
      <c r="B59" s="989" t="s">
        <v>1572</v>
      </c>
      <c r="C59" s="990" t="s">
        <v>1716</v>
      </c>
      <c r="D59" s="989" t="s">
        <v>1573</v>
      </c>
      <c r="E59" s="1420" t="s">
        <v>1574</v>
      </c>
      <c r="F59" s="1421"/>
      <c r="G59" s="990" t="s">
        <v>1719</v>
      </c>
      <c r="H59" s="989" t="s">
        <v>1575</v>
      </c>
    </row>
    <row r="61" spans="1:8" ht="12.75">
      <c r="A61" s="1260" t="s">
        <v>1150</v>
      </c>
      <c r="B61" s="1260"/>
      <c r="C61" s="1260"/>
      <c r="D61" s="1260"/>
      <c r="E61" s="1260"/>
      <c r="F61" s="1260"/>
      <c r="G61" s="1260"/>
      <c r="H61" s="1260"/>
    </row>
    <row r="62" spans="1:6" ht="12.75">
      <c r="A62" s="125"/>
      <c r="B62" s="125"/>
      <c r="C62" s="125"/>
      <c r="D62" s="125"/>
      <c r="E62" s="125"/>
      <c r="F62" s="125"/>
    </row>
    <row r="63" spans="1:8" ht="12.75">
      <c r="A63" s="1078" t="s">
        <v>1241</v>
      </c>
      <c r="B63" s="1078"/>
      <c r="C63" s="1078"/>
      <c r="D63" s="1078"/>
      <c r="E63" s="1078"/>
      <c r="F63" s="1078"/>
      <c r="G63" s="1078"/>
      <c r="H63" s="1078"/>
    </row>
  </sheetData>
  <sheetProtection/>
  <mergeCells count="52">
    <mergeCell ref="E59:F59"/>
    <mergeCell ref="A40:A53"/>
    <mergeCell ref="A61:H61"/>
    <mergeCell ref="A63:H63"/>
    <mergeCell ref="G54:H54"/>
    <mergeCell ref="E56:F56"/>
    <mergeCell ref="E57:F57"/>
    <mergeCell ref="E58:F58"/>
    <mergeCell ref="E51:F51"/>
    <mergeCell ref="G51:H51"/>
    <mergeCell ref="G49:H49"/>
    <mergeCell ref="E50:F50"/>
    <mergeCell ref="G50:H50"/>
    <mergeCell ref="C52:D53"/>
    <mergeCell ref="E52:F52"/>
    <mergeCell ref="G52:H52"/>
    <mergeCell ref="E53:F53"/>
    <mergeCell ref="G53:H53"/>
    <mergeCell ref="E45:F45"/>
    <mergeCell ref="G45:H45"/>
    <mergeCell ref="C46:D51"/>
    <mergeCell ref="E46:F46"/>
    <mergeCell ref="G46:H46"/>
    <mergeCell ref="E47:F47"/>
    <mergeCell ref="G47:H47"/>
    <mergeCell ref="E48:F48"/>
    <mergeCell ref="G48:H48"/>
    <mergeCell ref="E49:F49"/>
    <mergeCell ref="G41:H41"/>
    <mergeCell ref="E42:F42"/>
    <mergeCell ref="G42:H42"/>
    <mergeCell ref="E43:F43"/>
    <mergeCell ref="G43:H43"/>
    <mergeCell ref="E41:F41"/>
    <mergeCell ref="G44:H44"/>
    <mergeCell ref="C44:D45"/>
    <mergeCell ref="E44:F44"/>
    <mergeCell ref="A12:B21"/>
    <mergeCell ref="A22:B38"/>
    <mergeCell ref="A39:H39"/>
    <mergeCell ref="C40:D40"/>
    <mergeCell ref="E40:F40"/>
    <mergeCell ref="G40:H40"/>
    <mergeCell ref="C41:D43"/>
    <mergeCell ref="A7:H7"/>
    <mergeCell ref="A8:H8"/>
    <mergeCell ref="A10:B11"/>
    <mergeCell ref="C10:C11"/>
    <mergeCell ref="D10:D11"/>
    <mergeCell ref="E10:H10"/>
    <mergeCell ref="E11:F11"/>
    <mergeCell ref="G11:H11"/>
  </mergeCells>
  <hyperlinks>
    <hyperlink ref="B50" location="содержание!A1" display="Вернутся к содержанию"/>
    <hyperlink ref="A63:C63" location="содержание!A1" display="Вернутся к содержанию"/>
  </hyperlinks>
  <printOptions/>
  <pageMargins left="0.4" right="1.18" top="1" bottom="1" header="0.5" footer="0.5"/>
  <pageSetup horizontalDpi="600" verticalDpi="600" orientation="portrait" paperSize="9" scale="8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45"/>
  <sheetViews>
    <sheetView zoomScaleSheetLayoutView="100" zoomScalePageLayoutView="0" workbookViewId="0" topLeftCell="A1">
      <selection activeCell="O31" sqref="O31"/>
    </sheetView>
  </sheetViews>
  <sheetFormatPr defaultColWidth="9.00390625" defaultRowHeight="12.75"/>
  <cols>
    <col min="1" max="1" width="25.00390625" style="110" customWidth="1"/>
    <col min="2" max="11" width="7.75390625" style="110" customWidth="1"/>
    <col min="12" max="16384" width="9.125" style="110" customWidth="1"/>
  </cols>
  <sheetData>
    <row r="1" spans="1:8" ht="12.75">
      <c r="A1" s="43"/>
      <c r="B1" s="43"/>
      <c r="C1" s="43"/>
      <c r="D1" s="43"/>
      <c r="E1" s="43"/>
      <c r="F1" s="43"/>
      <c r="G1" s="43"/>
      <c r="H1" s="43"/>
    </row>
    <row r="2" spans="1:8" ht="12.75">
      <c r="A2" s="43"/>
      <c r="B2" s="43"/>
      <c r="C2" s="43"/>
      <c r="D2" s="57" t="s">
        <v>1615</v>
      </c>
      <c r="E2" s="43"/>
      <c r="G2" s="111"/>
      <c r="H2" s="154"/>
    </row>
    <row r="3" spans="1:8" ht="12.75">
      <c r="A3" s="43"/>
      <c r="B3" s="43"/>
      <c r="C3" s="43"/>
      <c r="D3" s="57" t="s">
        <v>1588</v>
      </c>
      <c r="E3" s="43"/>
      <c r="G3" s="111"/>
      <c r="H3" s="154"/>
    </row>
    <row r="4" spans="1:8" ht="12.75">
      <c r="A4" s="43"/>
      <c r="B4" s="43"/>
      <c r="C4" s="43"/>
      <c r="D4" s="57" t="s">
        <v>1589</v>
      </c>
      <c r="E4" s="43"/>
      <c r="G4" s="111"/>
      <c r="H4" s="154"/>
    </row>
    <row r="5" spans="1:8" ht="12.75">
      <c r="A5" s="43"/>
      <c r="B5" s="805" t="s">
        <v>248</v>
      </c>
      <c r="C5" s="43"/>
      <c r="D5" s="57"/>
      <c r="E5" s="805" t="s">
        <v>249</v>
      </c>
      <c r="G5" s="111"/>
      <c r="H5" s="154"/>
    </row>
    <row r="6" spans="1:8" ht="12.75">
      <c r="A6" s="43"/>
      <c r="B6" s="43"/>
      <c r="C6" s="43"/>
      <c r="D6" s="43"/>
      <c r="E6" s="43"/>
      <c r="F6" s="43"/>
      <c r="G6" s="43"/>
      <c r="H6" s="43"/>
    </row>
    <row r="7" spans="1:8" ht="12.75">
      <c r="A7" s="43"/>
      <c r="B7" s="43"/>
      <c r="C7" s="43"/>
      <c r="D7" s="43"/>
      <c r="E7" s="43"/>
      <c r="F7" s="43"/>
      <c r="G7" s="43"/>
      <c r="H7" s="43"/>
    </row>
    <row r="8" ht="15">
      <c r="D8" s="177" t="s">
        <v>1884</v>
      </c>
    </row>
    <row r="10" ht="12.75">
      <c r="A10" s="110" t="s">
        <v>1885</v>
      </c>
    </row>
    <row r="11" ht="12.75">
      <c r="A11" s="110" t="s">
        <v>1886</v>
      </c>
    </row>
    <row r="12" ht="12.75">
      <c r="A12" s="110" t="s">
        <v>1887</v>
      </c>
    </row>
    <row r="13" ht="12.75">
      <c r="A13" s="110" t="s">
        <v>1888</v>
      </c>
    </row>
    <row r="14" ht="12.75">
      <c r="A14" s="110" t="s">
        <v>1889</v>
      </c>
    </row>
    <row r="15" ht="12.75">
      <c r="A15" s="110" t="s">
        <v>1890</v>
      </c>
    </row>
    <row r="16" ht="12.75">
      <c r="A16" s="150" t="s">
        <v>1891</v>
      </c>
    </row>
    <row r="17" ht="13.5" thickBot="1"/>
    <row r="18" spans="1:11" ht="13.5" thickBot="1">
      <c r="A18" s="155" t="s">
        <v>1892</v>
      </c>
      <c r="B18" s="156">
        <v>15</v>
      </c>
      <c r="C18" s="113">
        <v>20</v>
      </c>
      <c r="D18" s="113">
        <v>25</v>
      </c>
      <c r="E18" s="113" t="s">
        <v>1893</v>
      </c>
      <c r="F18" s="113">
        <v>40</v>
      </c>
      <c r="G18" s="113">
        <v>50</v>
      </c>
      <c r="H18" s="113">
        <v>65</v>
      </c>
      <c r="I18" s="113">
        <v>80</v>
      </c>
      <c r="J18" s="113">
        <v>100</v>
      </c>
      <c r="K18" s="114">
        <v>100</v>
      </c>
    </row>
    <row r="19" spans="1:11" ht="12.75">
      <c r="A19" s="157" t="s">
        <v>1894</v>
      </c>
      <c r="B19" s="158" t="s">
        <v>1895</v>
      </c>
      <c r="C19" s="159">
        <v>0.03</v>
      </c>
      <c r="D19" s="159">
        <v>0.035</v>
      </c>
      <c r="E19" s="159">
        <v>0.06</v>
      </c>
      <c r="F19" s="159">
        <v>0.1</v>
      </c>
      <c r="G19" s="159">
        <v>0.15</v>
      </c>
      <c r="H19" s="159">
        <v>0.25</v>
      </c>
      <c r="I19" s="159">
        <v>0.4</v>
      </c>
      <c r="J19" s="159">
        <v>0.6</v>
      </c>
      <c r="K19" s="160">
        <v>1</v>
      </c>
    </row>
    <row r="20" spans="1:11" ht="12.75">
      <c r="A20" s="161" t="s">
        <v>1896</v>
      </c>
      <c r="B20" s="162" t="s">
        <v>1897</v>
      </c>
      <c r="C20" s="46">
        <v>3</v>
      </c>
      <c r="D20" s="46">
        <v>3.5</v>
      </c>
      <c r="E20" s="46">
        <v>6</v>
      </c>
      <c r="F20" s="46">
        <v>10</v>
      </c>
      <c r="G20" s="46">
        <v>15</v>
      </c>
      <c r="H20" s="46">
        <v>25</v>
      </c>
      <c r="I20" s="46">
        <v>40</v>
      </c>
      <c r="J20" s="46">
        <v>60</v>
      </c>
      <c r="K20" s="163">
        <v>100</v>
      </c>
    </row>
    <row r="21" spans="1:11" ht="13.5" thickBot="1">
      <c r="A21" s="164" t="s">
        <v>1898</v>
      </c>
      <c r="B21" s="165" t="s">
        <v>1899</v>
      </c>
      <c r="C21" s="166">
        <v>6</v>
      </c>
      <c r="D21" s="166">
        <v>7</v>
      </c>
      <c r="E21" s="166">
        <v>12</v>
      </c>
      <c r="F21" s="166">
        <v>20</v>
      </c>
      <c r="G21" s="166">
        <v>30</v>
      </c>
      <c r="H21" s="166">
        <v>50</v>
      </c>
      <c r="I21" s="166">
        <v>80</v>
      </c>
      <c r="J21" s="166">
        <v>120</v>
      </c>
      <c r="K21" s="167">
        <v>200</v>
      </c>
    </row>
    <row r="22" spans="1:11" ht="12.75">
      <c r="A22" s="168" t="s">
        <v>1900</v>
      </c>
      <c r="B22" s="169">
        <v>555</v>
      </c>
      <c r="C22" s="115">
        <v>610</v>
      </c>
      <c r="D22" s="115">
        <v>822</v>
      </c>
      <c r="E22" s="115">
        <v>924</v>
      </c>
      <c r="F22" s="115">
        <v>1008</v>
      </c>
      <c r="G22" s="115"/>
      <c r="H22" s="115"/>
      <c r="I22" s="115"/>
      <c r="J22" s="115"/>
      <c r="K22" s="120"/>
    </row>
    <row r="23" spans="1:11" ht="12.75">
      <c r="A23" s="116" t="s">
        <v>1901</v>
      </c>
      <c r="B23" s="170"/>
      <c r="C23" s="117">
        <v>740</v>
      </c>
      <c r="D23" s="117">
        <v>893</v>
      </c>
      <c r="E23" s="117">
        <v>1002</v>
      </c>
      <c r="F23" s="117">
        <v>1147</v>
      </c>
      <c r="G23" s="117">
        <v>1405</v>
      </c>
      <c r="H23" s="117">
        <v>1807</v>
      </c>
      <c r="I23" s="117">
        <v>2088</v>
      </c>
      <c r="J23" s="117">
        <v>2594</v>
      </c>
      <c r="K23" s="122">
        <v>2987</v>
      </c>
    </row>
    <row r="24" spans="1:11" ht="12.75">
      <c r="A24" s="116" t="s">
        <v>1902</v>
      </c>
      <c r="B24" s="170">
        <v>763</v>
      </c>
      <c r="C24" s="117">
        <v>874</v>
      </c>
      <c r="D24" s="117">
        <v>1286</v>
      </c>
      <c r="E24" s="117">
        <v>1492</v>
      </c>
      <c r="F24" s="117">
        <v>1661</v>
      </c>
      <c r="G24" s="117"/>
      <c r="H24" s="117"/>
      <c r="I24" s="117"/>
      <c r="J24" s="117"/>
      <c r="K24" s="122"/>
    </row>
    <row r="25" spans="1:11" ht="12.75">
      <c r="A25" s="116" t="s">
        <v>1903</v>
      </c>
      <c r="B25" s="170"/>
      <c r="C25" s="117">
        <v>1125</v>
      </c>
      <c r="D25" s="117">
        <v>1432</v>
      </c>
      <c r="E25" s="117">
        <v>1651</v>
      </c>
      <c r="F25" s="117">
        <v>1940</v>
      </c>
      <c r="G25" s="117">
        <v>2455</v>
      </c>
      <c r="H25" s="117">
        <v>3220</v>
      </c>
      <c r="I25" s="117">
        <v>3783</v>
      </c>
      <c r="J25" s="117">
        <v>4794</v>
      </c>
      <c r="K25" s="122">
        <v>5582</v>
      </c>
    </row>
    <row r="26" spans="1:11" ht="12.75">
      <c r="A26" s="116" t="s">
        <v>1904</v>
      </c>
      <c r="B26" s="170">
        <v>410</v>
      </c>
      <c r="C26" s="117">
        <v>460</v>
      </c>
      <c r="D26" s="117">
        <v>687</v>
      </c>
      <c r="E26" s="117">
        <v>777</v>
      </c>
      <c r="F26" s="117">
        <v>853</v>
      </c>
      <c r="G26" s="117"/>
      <c r="H26" s="117"/>
      <c r="I26" s="117"/>
      <c r="J26" s="117"/>
      <c r="K26" s="122"/>
    </row>
    <row r="27" spans="1:11" ht="13.5" thickBot="1">
      <c r="A27" s="118" t="s">
        <v>1905</v>
      </c>
      <c r="B27" s="171"/>
      <c r="C27" s="119"/>
      <c r="D27" s="119"/>
      <c r="E27" s="119">
        <v>838</v>
      </c>
      <c r="F27" s="119">
        <v>963</v>
      </c>
      <c r="G27" s="119">
        <v>1191</v>
      </c>
      <c r="H27" s="172"/>
      <c r="I27" s="119"/>
      <c r="J27" s="119"/>
      <c r="K27" s="121"/>
    </row>
    <row r="28" spans="1:11" ht="12.75">
      <c r="A28" s="173"/>
      <c r="B28" s="174"/>
      <c r="C28" s="174"/>
      <c r="D28" s="174"/>
      <c r="E28" s="174"/>
      <c r="F28" s="174"/>
      <c r="G28" s="174"/>
      <c r="H28" s="175"/>
      <c r="I28" s="174"/>
      <c r="J28" s="174"/>
      <c r="K28" s="174"/>
    </row>
    <row r="29" spans="1:11" ht="12.75">
      <c r="A29" s="173"/>
      <c r="B29" s="173"/>
      <c r="C29" s="173"/>
      <c r="D29" s="173"/>
      <c r="E29" s="173"/>
      <c r="F29" s="173"/>
      <c r="G29" s="173"/>
      <c r="H29" s="173"/>
      <c r="I29" s="152"/>
      <c r="J29" s="152"/>
      <c r="K29" s="152"/>
    </row>
    <row r="30" spans="2:11" ht="15">
      <c r="B30" s="173"/>
      <c r="C30" s="173"/>
      <c r="D30" s="112"/>
      <c r="E30" s="173"/>
      <c r="F30" s="173"/>
      <c r="G30" s="173"/>
      <c r="H30" s="173"/>
      <c r="I30" s="152"/>
      <c r="J30" s="152"/>
      <c r="K30" s="152"/>
    </row>
    <row r="31" spans="1:11" ht="12.75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</row>
    <row r="32" spans="1:11" ht="12.75">
      <c r="A32" s="321"/>
      <c r="B32" s="174"/>
      <c r="C32" s="174"/>
      <c r="D32" s="804"/>
      <c r="E32" s="804"/>
      <c r="F32" s="804"/>
      <c r="G32" s="804"/>
      <c r="H32" s="804"/>
      <c r="I32" s="804"/>
      <c r="J32" s="173"/>
      <c r="K32" s="173"/>
    </row>
    <row r="33" spans="1:11" ht="12.75">
      <c r="A33" s="321"/>
      <c r="B33" s="174"/>
      <c r="C33" s="174"/>
      <c r="D33" s="804"/>
      <c r="E33" s="804"/>
      <c r="F33" s="804"/>
      <c r="G33" s="804"/>
      <c r="H33" s="804"/>
      <c r="I33" s="804"/>
      <c r="J33" s="173"/>
      <c r="K33" s="173"/>
    </row>
    <row r="34" spans="1:11" ht="12.75">
      <c r="A34" s="321"/>
      <c r="B34" s="174"/>
      <c r="C34" s="174"/>
      <c r="D34" s="804"/>
      <c r="E34" s="804"/>
      <c r="F34" s="804"/>
      <c r="G34" s="804"/>
      <c r="H34" s="804"/>
      <c r="I34" s="804"/>
      <c r="J34" s="173"/>
      <c r="K34" s="173"/>
    </row>
    <row r="35" spans="1:11" ht="12.75">
      <c r="A35" s="321"/>
      <c r="B35" s="174"/>
      <c r="C35" s="174"/>
      <c r="D35" s="804"/>
      <c r="E35" s="804"/>
      <c r="F35" s="804"/>
      <c r="G35" s="804"/>
      <c r="H35" s="804"/>
      <c r="I35" s="804"/>
      <c r="J35" s="173"/>
      <c r="K35" s="173"/>
    </row>
    <row r="36" spans="1:11" ht="12.75">
      <c r="A36" s="173"/>
      <c r="B36" s="174"/>
      <c r="C36" s="174"/>
      <c r="D36" s="174"/>
      <c r="E36" s="174"/>
      <c r="F36" s="174"/>
      <c r="G36" s="174"/>
      <c r="H36" s="174"/>
      <c r="I36" s="174"/>
      <c r="J36" s="173"/>
      <c r="K36" s="173"/>
    </row>
    <row r="37" spans="1:11" ht="12.75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</row>
    <row r="38" spans="1:11" ht="15">
      <c r="A38" s="43"/>
      <c r="B38" s="173"/>
      <c r="C38" s="173"/>
      <c r="D38" s="43"/>
      <c r="E38" s="112"/>
      <c r="F38" s="173"/>
      <c r="G38" s="173"/>
      <c r="H38" s="173"/>
      <c r="I38" s="173"/>
      <c r="J38" s="173"/>
      <c r="K38" s="173"/>
    </row>
    <row r="39" spans="1:11" ht="12.75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</row>
    <row r="40" spans="1:11" ht="12.75">
      <c r="A40" s="321"/>
      <c r="B40" s="804"/>
      <c r="C40" s="804"/>
      <c r="D40" s="804"/>
      <c r="E40" s="804"/>
      <c r="F40" s="174"/>
      <c r="G40" s="173"/>
      <c r="H40" s="173"/>
      <c r="I40" s="173"/>
      <c r="J40" s="173"/>
      <c r="K40" s="173"/>
    </row>
    <row r="41" spans="1:11" ht="12.75">
      <c r="A41" s="152"/>
      <c r="B41" s="152"/>
      <c r="C41" s="152"/>
      <c r="D41" s="152"/>
      <c r="E41" s="152"/>
      <c r="F41" s="152"/>
      <c r="G41" s="152"/>
      <c r="H41" s="152"/>
      <c r="I41" s="152"/>
      <c r="J41" s="152"/>
      <c r="K41" s="152"/>
    </row>
    <row r="42" spans="2:11" ht="12.75">
      <c r="B42" s="152"/>
      <c r="C42" s="153" t="s">
        <v>1906</v>
      </c>
      <c r="D42" s="152"/>
      <c r="E42" s="152"/>
      <c r="F42" s="152"/>
      <c r="G42" s="152"/>
      <c r="H42" s="152"/>
      <c r="I42" s="152"/>
      <c r="J42" s="152"/>
      <c r="K42" s="152"/>
    </row>
    <row r="45" spans="4:7" ht="12.75">
      <c r="D45" s="501" t="s">
        <v>1241</v>
      </c>
      <c r="E45" s="505"/>
      <c r="F45" s="505"/>
      <c r="G45" s="505"/>
    </row>
  </sheetData>
  <sheetProtection/>
  <hyperlinks>
    <hyperlink ref="D45:G45" location="содержание!A1" display="Вернутся к содержанию"/>
    <hyperlink ref="B5" r:id="rId1" display="www.evolux.com.ua"/>
    <hyperlink ref="E5" r:id="rId2" display="pavel-evolux@ukr.net"/>
  </hyperlinks>
  <printOptions/>
  <pageMargins left="0.75" right="0.75" top="1" bottom="1" header="0.5" footer="0.5"/>
  <pageSetup horizontalDpi="600" verticalDpi="600" orientation="portrait" paperSize="9" scale="78" r:id="rId4"/>
  <drawing r:id="rId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13.125" style="110" customWidth="1"/>
    <col min="2" max="2" width="18.625" style="110" customWidth="1"/>
    <col min="3" max="3" width="30.25390625" style="110" customWidth="1"/>
    <col min="4" max="4" width="20.875" style="110" customWidth="1"/>
    <col min="5" max="16384" width="9.125" style="110" customWidth="1"/>
  </cols>
  <sheetData>
    <row r="1" spans="1:4" ht="12.75">
      <c r="A1" s="43"/>
      <c r="B1" s="43"/>
      <c r="C1" s="43"/>
      <c r="D1" s="43"/>
    </row>
    <row r="2" spans="1:3" ht="12.75">
      <c r="A2" s="43"/>
      <c r="B2" s="43"/>
      <c r="C2" s="57" t="s">
        <v>1615</v>
      </c>
    </row>
    <row r="3" spans="1:3" ht="12.75">
      <c r="A3" s="43"/>
      <c r="B3" s="43"/>
      <c r="C3" s="57" t="s">
        <v>1588</v>
      </c>
    </row>
    <row r="4" spans="1:3" ht="12.75">
      <c r="A4" s="43"/>
      <c r="B4" s="43"/>
      <c r="C4" s="57" t="s">
        <v>1589</v>
      </c>
    </row>
    <row r="5" spans="1:4" ht="12.75">
      <c r="A5" s="43"/>
      <c r="B5" s="805" t="s">
        <v>248</v>
      </c>
      <c r="D5" s="802" t="s">
        <v>249</v>
      </c>
    </row>
    <row r="6" spans="1:4" ht="12.75">
      <c r="A6" s="43"/>
      <c r="B6" s="43"/>
      <c r="C6" s="43"/>
      <c r="D6" s="43"/>
    </row>
    <row r="7" spans="1:4" ht="12.75">
      <c r="A7" s="43"/>
      <c r="B7" s="43"/>
      <c r="C7" s="43"/>
      <c r="D7" s="43"/>
    </row>
    <row r="8" spans="1:4" ht="15">
      <c r="A8" s="1428" t="s">
        <v>1857</v>
      </c>
      <c r="B8" s="1428"/>
      <c r="C8" s="1428"/>
      <c r="D8" s="1428"/>
    </row>
    <row r="9" spans="1:4" ht="13.5" thickBot="1">
      <c r="A9" s="43"/>
      <c r="B9" s="43"/>
      <c r="C9" s="43"/>
      <c r="D9" s="43"/>
    </row>
    <row r="10" spans="1:4" ht="26.25" thickBot="1">
      <c r="A10" s="140" t="s">
        <v>1858</v>
      </c>
      <c r="B10" s="141" t="s">
        <v>1859</v>
      </c>
      <c r="C10" s="142" t="s">
        <v>1860</v>
      </c>
      <c r="D10" s="141" t="s">
        <v>1883</v>
      </c>
    </row>
    <row r="11" spans="1:4" ht="12.75">
      <c r="A11" s="143" t="s">
        <v>1861</v>
      </c>
      <c r="B11" s="144" t="s">
        <v>1862</v>
      </c>
      <c r="C11" s="106" t="s">
        <v>1863</v>
      </c>
      <c r="D11" s="145">
        <v>113</v>
      </c>
    </row>
    <row r="12" spans="1:4" ht="12.75">
      <c r="A12" s="143" t="s">
        <v>1864</v>
      </c>
      <c r="B12" s="144" t="s">
        <v>1865</v>
      </c>
      <c r="C12" s="106" t="s">
        <v>1866</v>
      </c>
      <c r="D12" s="145">
        <v>131</v>
      </c>
    </row>
    <row r="13" spans="1:4" ht="12.75">
      <c r="A13" s="143" t="s">
        <v>1867</v>
      </c>
      <c r="B13" s="144" t="s">
        <v>1868</v>
      </c>
      <c r="C13" s="106" t="s">
        <v>1869</v>
      </c>
      <c r="D13" s="145">
        <v>163</v>
      </c>
    </row>
    <row r="14" spans="1:4" ht="12.75">
      <c r="A14" s="143" t="s">
        <v>1870</v>
      </c>
      <c r="B14" s="144" t="s">
        <v>1871</v>
      </c>
      <c r="C14" s="106" t="s">
        <v>1872</v>
      </c>
      <c r="D14" s="145">
        <v>199</v>
      </c>
    </row>
    <row r="15" spans="1:4" ht="12.75">
      <c r="A15" s="143" t="s">
        <v>1873</v>
      </c>
      <c r="B15" s="144" t="s">
        <v>1874</v>
      </c>
      <c r="C15" s="106" t="s">
        <v>1875</v>
      </c>
      <c r="D15" s="145">
        <v>257</v>
      </c>
    </row>
    <row r="16" spans="1:4" ht="12.75">
      <c r="A16" s="143" t="s">
        <v>1876</v>
      </c>
      <c r="B16" s="144" t="s">
        <v>1877</v>
      </c>
      <c r="C16" s="106" t="s">
        <v>1878</v>
      </c>
      <c r="D16" s="145">
        <v>451</v>
      </c>
    </row>
    <row r="17" spans="1:4" ht="13.5" thickBot="1">
      <c r="A17" s="146" t="s">
        <v>1879</v>
      </c>
      <c r="B17" s="147" t="s">
        <v>1880</v>
      </c>
      <c r="C17" s="148" t="s">
        <v>1881</v>
      </c>
      <c r="D17" s="149">
        <v>569</v>
      </c>
    </row>
    <row r="18" spans="1:4" ht="12.75">
      <c r="A18" s="150"/>
      <c r="B18" s="151"/>
      <c r="C18" s="151"/>
      <c r="D18" s="151"/>
    </row>
    <row r="19" ht="12.75">
      <c r="B19" s="153" t="s">
        <v>1882</v>
      </c>
    </row>
    <row r="20" spans="1:4" ht="12.75">
      <c r="A20" s="152"/>
      <c r="B20" s="152"/>
      <c r="C20" s="152"/>
      <c r="D20" s="152"/>
    </row>
    <row r="21" spans="1:4" ht="12.75">
      <c r="A21" s="152"/>
      <c r="B21" s="152"/>
      <c r="C21" s="152"/>
      <c r="D21" s="152"/>
    </row>
    <row r="23" spans="2:3" ht="12.75">
      <c r="B23" s="501" t="s">
        <v>1241</v>
      </c>
      <c r="C23" s="505"/>
    </row>
  </sheetData>
  <sheetProtection/>
  <mergeCells count="1">
    <mergeCell ref="A8:D8"/>
  </mergeCells>
  <hyperlinks>
    <hyperlink ref="B23:C23" location="содержание!A1" display="Вернутся к содержанию"/>
    <hyperlink ref="D5" r:id="rId1" display="pavel-evolux@ukr.net"/>
    <hyperlink ref="B5" r:id="rId2" display="www.evolux.com.ua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4.75390625" style="0" customWidth="1"/>
    <col min="5" max="5" width="12.625" style="0" customWidth="1"/>
    <col min="6" max="6" width="9.75390625" style="0" customWidth="1"/>
    <col min="7" max="7" width="15.375" style="0" customWidth="1"/>
  </cols>
  <sheetData>
    <row r="1" spans="1:7" s="6" customFormat="1" ht="13.5" customHeight="1" thickBot="1">
      <c r="A1" s="531"/>
      <c r="B1" s="531"/>
      <c r="C1" s="531"/>
      <c r="D1" s="531"/>
      <c r="E1" s="531"/>
      <c r="F1" s="531"/>
      <c r="G1" s="531"/>
    </row>
    <row r="2" spans="1:7" ht="13.5" thickTop="1">
      <c r="A2" s="6"/>
      <c r="B2" s="6"/>
      <c r="C2" s="6"/>
      <c r="D2" s="111" t="s">
        <v>1615</v>
      </c>
      <c r="E2" s="6"/>
      <c r="F2" s="57"/>
      <c r="G2" s="57"/>
    </row>
    <row r="3" spans="1:7" ht="12.75">
      <c r="A3" s="6"/>
      <c r="B3" s="6"/>
      <c r="C3" s="6"/>
      <c r="D3" s="111" t="s">
        <v>1588</v>
      </c>
      <c r="E3" s="6"/>
      <c r="F3" s="57"/>
      <c r="G3" s="57"/>
    </row>
    <row r="4" spans="1:7" ht="12.75">
      <c r="A4" s="6"/>
      <c r="B4" s="6"/>
      <c r="C4" s="6"/>
      <c r="D4" s="111" t="s">
        <v>1835</v>
      </c>
      <c r="E4" s="6"/>
      <c r="F4" s="57"/>
      <c r="G4" s="57"/>
    </row>
    <row r="5" spans="1:7" ht="13.5" thickBot="1">
      <c r="A5" s="531"/>
      <c r="B5" s="531"/>
      <c r="C5" s="531"/>
      <c r="D5" s="799" t="s">
        <v>1590</v>
      </c>
      <c r="E5" s="531"/>
      <c r="F5" s="533"/>
      <c r="G5" s="533"/>
    </row>
    <row r="6" spans="4:7" s="6" customFormat="1" ht="11.25" customHeight="1" thickTop="1">
      <c r="D6" s="57"/>
      <c r="F6" s="57"/>
      <c r="G6" s="57"/>
    </row>
    <row r="7" spans="1:7" ht="12.75">
      <c r="A7" s="6"/>
      <c r="B7" s="6"/>
      <c r="C7" s="6"/>
      <c r="D7" s="57"/>
      <c r="E7" s="6"/>
      <c r="F7" s="57"/>
      <c r="G7" s="57"/>
    </row>
    <row r="8" spans="1:7" ht="12.75">
      <c r="A8" s="6"/>
      <c r="B8" s="6"/>
      <c r="C8" s="6"/>
      <c r="D8" s="57"/>
      <c r="E8" s="6"/>
      <c r="F8" s="57"/>
      <c r="G8" s="57"/>
    </row>
    <row r="9" spans="1:7" ht="12.75">
      <c r="A9" s="6"/>
      <c r="B9" s="6"/>
      <c r="C9" s="6"/>
      <c r="D9" s="57"/>
      <c r="E9" s="6"/>
      <c r="F9" s="57"/>
      <c r="G9" s="57"/>
    </row>
    <row r="10" spans="1:7" ht="12.75">
      <c r="A10" s="6"/>
      <c r="B10" s="6"/>
      <c r="C10" s="6"/>
      <c r="D10" s="57"/>
      <c r="E10" s="6"/>
      <c r="F10" s="57"/>
      <c r="G10" s="57"/>
    </row>
    <row r="11" spans="1:8" ht="15">
      <c r="A11" s="1079" t="s">
        <v>878</v>
      </c>
      <c r="B11" s="1079"/>
      <c r="C11" s="1079"/>
      <c r="D11" s="1079"/>
      <c r="E11" s="1079"/>
      <c r="F11" s="1079"/>
      <c r="G11" s="1079"/>
      <c r="H11" s="1079"/>
    </row>
    <row r="12" spans="1:8" ht="15.75" customHeight="1">
      <c r="A12" s="1079" t="s">
        <v>879</v>
      </c>
      <c r="B12" s="1079"/>
      <c r="C12" s="1079"/>
      <c r="D12" s="1079"/>
      <c r="E12" s="1079"/>
      <c r="F12" s="1079"/>
      <c r="G12" s="1079"/>
      <c r="H12" s="1079"/>
    </row>
    <row r="13" spans="1:8" ht="15">
      <c r="A13" s="1079" t="s">
        <v>1711</v>
      </c>
      <c r="B13" s="1079"/>
      <c r="C13" s="1079"/>
      <c r="D13" s="1079"/>
      <c r="E13" s="1079"/>
      <c r="F13" s="1079"/>
      <c r="G13" s="1079"/>
      <c r="H13" s="1079"/>
    </row>
    <row r="14" spans="1:7" ht="15">
      <c r="A14" s="6"/>
      <c r="B14" s="6"/>
      <c r="C14" s="6"/>
      <c r="D14" s="54"/>
      <c r="E14" s="6"/>
      <c r="F14" s="6"/>
      <c r="G14" s="6"/>
    </row>
    <row r="15" spans="1:7" ht="15">
      <c r="A15" s="6"/>
      <c r="B15" s="6"/>
      <c r="C15" s="6"/>
      <c r="D15" s="54"/>
      <c r="E15" s="6"/>
      <c r="F15" s="6"/>
      <c r="G15" s="6"/>
    </row>
    <row r="16" spans="1:7" ht="12.75">
      <c r="A16" s="6"/>
      <c r="B16" s="6"/>
      <c r="C16" s="6"/>
      <c r="D16" s="6"/>
      <c r="E16" s="6"/>
      <c r="F16" s="6"/>
      <c r="G16" s="6"/>
    </row>
    <row r="17" spans="1:7" ht="12.75">
      <c r="A17" s="1068" t="s">
        <v>1269</v>
      </c>
      <c r="B17" s="1070" t="s">
        <v>1270</v>
      </c>
      <c r="C17" s="1071"/>
      <c r="D17" s="1071"/>
      <c r="E17" s="1072"/>
      <c r="F17" s="1076" t="s">
        <v>1271</v>
      </c>
      <c r="G17" s="8" t="s">
        <v>1688</v>
      </c>
    </row>
    <row r="18" spans="1:7" ht="12.75">
      <c r="A18" s="1069"/>
      <c r="B18" s="1073"/>
      <c r="C18" s="1074"/>
      <c r="D18" s="1074"/>
      <c r="E18" s="1075"/>
      <c r="F18" s="1077"/>
      <c r="G18" s="75" t="s">
        <v>880</v>
      </c>
    </row>
    <row r="19" spans="1:7" ht="12.75">
      <c r="A19" s="35" t="s">
        <v>1920</v>
      </c>
      <c r="B19" s="39" t="s">
        <v>1307</v>
      </c>
      <c r="C19" s="6"/>
      <c r="D19" s="6"/>
      <c r="E19" s="6"/>
      <c r="F19" s="35">
        <v>15</v>
      </c>
      <c r="G19" s="340">
        <v>33.91</v>
      </c>
    </row>
    <row r="20" spans="1:7" ht="12.75">
      <c r="A20" s="35" t="s">
        <v>1921</v>
      </c>
      <c r="B20" s="509" t="s">
        <v>1587</v>
      </c>
      <c r="C20" s="6"/>
      <c r="D20" s="6"/>
      <c r="E20" s="6"/>
      <c r="F20" s="35">
        <v>20</v>
      </c>
      <c r="G20" s="340">
        <v>37.11</v>
      </c>
    </row>
    <row r="21" spans="1:7" ht="14.25">
      <c r="A21" s="35" t="s">
        <v>1922</v>
      </c>
      <c r="B21" s="34" t="s">
        <v>1309</v>
      </c>
      <c r="C21" s="6"/>
      <c r="D21" s="6"/>
      <c r="E21" s="6"/>
      <c r="F21" s="35">
        <v>25</v>
      </c>
      <c r="G21" s="340">
        <v>42.39</v>
      </c>
    </row>
    <row r="22" spans="1:7" ht="12.75">
      <c r="A22" s="35" t="s">
        <v>1923</v>
      </c>
      <c r="B22" s="27"/>
      <c r="C22" s="6"/>
      <c r="D22" s="6"/>
      <c r="E22" s="6"/>
      <c r="F22" s="35">
        <v>32</v>
      </c>
      <c r="G22" s="340">
        <v>50.39</v>
      </c>
    </row>
    <row r="23" spans="1:7" ht="12.75">
      <c r="A23" s="35" t="s">
        <v>1924</v>
      </c>
      <c r="B23" s="27"/>
      <c r="C23" s="6"/>
      <c r="D23" s="6"/>
      <c r="E23" s="6"/>
      <c r="F23" s="35">
        <v>40</v>
      </c>
      <c r="G23" s="340">
        <v>63.82</v>
      </c>
    </row>
    <row r="24" spans="1:7" ht="12.75">
      <c r="A24" s="35" t="s">
        <v>1925</v>
      </c>
      <c r="B24" s="27"/>
      <c r="C24" s="6"/>
      <c r="D24" s="6"/>
      <c r="E24" s="6"/>
      <c r="F24" s="35">
        <v>50</v>
      </c>
      <c r="G24" s="340">
        <v>95.65</v>
      </c>
    </row>
    <row r="25" spans="1:7" ht="12.75">
      <c r="A25" s="35" t="s">
        <v>1926</v>
      </c>
      <c r="B25" s="39" t="s">
        <v>1307</v>
      </c>
      <c r="C25" s="19"/>
      <c r="D25" s="19"/>
      <c r="E25" s="3"/>
      <c r="F25" s="36">
        <v>65</v>
      </c>
      <c r="G25" s="340">
        <v>143.96</v>
      </c>
    </row>
    <row r="26" spans="1:7" ht="12.75">
      <c r="A26" s="35" t="s">
        <v>1927</v>
      </c>
      <c r="B26" s="509" t="s">
        <v>1587</v>
      </c>
      <c r="C26" s="6"/>
      <c r="D26" s="6"/>
      <c r="E26" s="63"/>
      <c r="F26" s="36">
        <v>80</v>
      </c>
      <c r="G26" s="340">
        <v>189.54</v>
      </c>
    </row>
    <row r="27" spans="1:7" ht="14.25">
      <c r="A27" s="35" t="s">
        <v>1928</v>
      </c>
      <c r="B27" s="34" t="s">
        <v>1317</v>
      </c>
      <c r="C27" s="6"/>
      <c r="D27" s="6"/>
      <c r="E27" s="10"/>
      <c r="F27" s="36">
        <v>100</v>
      </c>
      <c r="G27" s="340">
        <v>316.71</v>
      </c>
    </row>
    <row r="28" spans="1:7" ht="12.75">
      <c r="A28" s="35" t="s">
        <v>1929</v>
      </c>
      <c r="B28" s="27"/>
      <c r="C28" s="6"/>
      <c r="D28" s="6"/>
      <c r="E28" s="10"/>
      <c r="F28" s="36">
        <v>125</v>
      </c>
      <c r="G28" s="340">
        <v>472.34</v>
      </c>
    </row>
    <row r="29" spans="1:7" ht="12.75">
      <c r="A29" s="35" t="s">
        <v>1930</v>
      </c>
      <c r="B29" s="27"/>
      <c r="C29" s="6"/>
      <c r="D29" s="6"/>
      <c r="E29" s="10"/>
      <c r="F29" s="36">
        <v>150</v>
      </c>
      <c r="G29" s="340">
        <v>923.89</v>
      </c>
    </row>
    <row r="30" spans="1:7" ht="12.75">
      <c r="A30" s="35" t="s">
        <v>1931</v>
      </c>
      <c r="B30" s="28"/>
      <c r="C30" s="17"/>
      <c r="D30" s="17"/>
      <c r="E30" s="7"/>
      <c r="F30" s="36">
        <v>200</v>
      </c>
      <c r="G30" s="344">
        <v>2578.44</v>
      </c>
    </row>
    <row r="31" spans="1:7" ht="12.75">
      <c r="A31" s="35" t="s">
        <v>1932</v>
      </c>
      <c r="B31" s="40" t="s">
        <v>1322</v>
      </c>
      <c r="C31" s="6"/>
      <c r="D31" s="6"/>
      <c r="E31" s="10"/>
      <c r="F31" s="36">
        <v>15</v>
      </c>
      <c r="G31" s="340">
        <v>71.82</v>
      </c>
    </row>
    <row r="32" spans="1:7" ht="12.75">
      <c r="A32" s="35" t="s">
        <v>1933</v>
      </c>
      <c r="B32" s="509" t="s">
        <v>1587</v>
      </c>
      <c r="C32" s="6"/>
      <c r="D32" s="6"/>
      <c r="E32" s="10"/>
      <c r="F32" s="36">
        <v>20</v>
      </c>
      <c r="G32" s="340">
        <v>76.46</v>
      </c>
    </row>
    <row r="33" spans="1:7" ht="14.25">
      <c r="A33" s="35" t="s">
        <v>1934</v>
      </c>
      <c r="B33" s="34" t="s">
        <v>1324</v>
      </c>
      <c r="C33" s="6"/>
      <c r="D33" s="6"/>
      <c r="E33" s="10"/>
      <c r="F33" s="36">
        <v>25</v>
      </c>
      <c r="G33" s="340">
        <v>86.21</v>
      </c>
    </row>
    <row r="34" spans="1:7" ht="12.75">
      <c r="A34" s="35" t="s">
        <v>0</v>
      </c>
      <c r="B34" s="27"/>
      <c r="C34" s="6"/>
      <c r="D34" s="6"/>
      <c r="E34" s="10"/>
      <c r="F34" s="36">
        <v>32</v>
      </c>
      <c r="G34" s="340">
        <v>96.77</v>
      </c>
    </row>
    <row r="35" spans="1:7" ht="12.75">
      <c r="A35" s="35" t="s">
        <v>1</v>
      </c>
      <c r="B35" s="27"/>
      <c r="C35" s="6"/>
      <c r="D35" s="6"/>
      <c r="E35" s="10"/>
      <c r="F35" s="36">
        <v>40</v>
      </c>
      <c r="G35" s="340">
        <v>114.05</v>
      </c>
    </row>
    <row r="36" spans="1:7" ht="12.75">
      <c r="A36" s="35" t="s">
        <v>2</v>
      </c>
      <c r="B36" s="27"/>
      <c r="C36" s="6"/>
      <c r="D36" s="6"/>
      <c r="E36" s="10"/>
      <c r="F36" s="36">
        <v>50</v>
      </c>
      <c r="G36" s="340">
        <v>152.28</v>
      </c>
    </row>
    <row r="37" spans="1:7" ht="12.75">
      <c r="A37" s="35" t="s">
        <v>3</v>
      </c>
      <c r="B37" s="27"/>
      <c r="C37" s="6"/>
      <c r="D37" s="6"/>
      <c r="E37" s="10"/>
      <c r="F37" s="36">
        <v>65</v>
      </c>
      <c r="G37" s="340">
        <v>194.02</v>
      </c>
    </row>
    <row r="38" spans="1:7" ht="12.75">
      <c r="A38" s="35" t="s">
        <v>4</v>
      </c>
      <c r="B38" s="27"/>
      <c r="C38" s="6"/>
      <c r="D38" s="6"/>
      <c r="E38" s="10"/>
      <c r="F38" s="36">
        <v>80</v>
      </c>
      <c r="G38" s="340">
        <v>248.57</v>
      </c>
    </row>
    <row r="39" spans="1:7" ht="12.75">
      <c r="A39" s="35" t="s">
        <v>5</v>
      </c>
      <c r="B39" s="27"/>
      <c r="C39" s="6"/>
      <c r="D39" s="6"/>
      <c r="E39" s="10"/>
      <c r="F39" s="36">
        <v>100</v>
      </c>
      <c r="G39" s="340">
        <v>427.39</v>
      </c>
    </row>
    <row r="40" spans="1:7" ht="12.75">
      <c r="A40" s="35" t="s">
        <v>6</v>
      </c>
      <c r="B40" s="27"/>
      <c r="C40" s="6"/>
      <c r="D40" s="6"/>
      <c r="E40" s="10"/>
      <c r="F40" s="36">
        <v>125</v>
      </c>
      <c r="G40" s="340">
        <v>579.51</v>
      </c>
    </row>
    <row r="41" spans="1:7" ht="12.75">
      <c r="A41" s="35" t="s">
        <v>7</v>
      </c>
      <c r="B41" s="27"/>
      <c r="C41" s="6"/>
      <c r="D41" s="6"/>
      <c r="E41" s="10"/>
      <c r="F41" s="36">
        <v>150</v>
      </c>
      <c r="G41" s="341">
        <v>1105.11</v>
      </c>
    </row>
    <row r="42" spans="1:7" ht="12.75">
      <c r="A42" s="35" t="s">
        <v>8</v>
      </c>
      <c r="B42" s="518"/>
      <c r="C42" s="519"/>
      <c r="D42" s="519"/>
      <c r="E42" s="520"/>
      <c r="F42" s="36">
        <v>200</v>
      </c>
      <c r="G42" s="341">
        <v>2612.99</v>
      </c>
    </row>
    <row r="43" spans="1:7" ht="12.75">
      <c r="A43" s="29"/>
      <c r="B43" s="79"/>
      <c r="C43" s="79"/>
      <c r="D43" s="79"/>
      <c r="E43" s="79"/>
      <c r="F43" s="29"/>
      <c r="G43" s="546"/>
    </row>
    <row r="44" spans="1:7" ht="12.75">
      <c r="A44" s="29"/>
      <c r="B44" s="79"/>
      <c r="C44" s="79"/>
      <c r="D44" s="79"/>
      <c r="E44" s="79"/>
      <c r="F44" s="29"/>
      <c r="G44" s="546"/>
    </row>
    <row r="45" spans="1:7" ht="15">
      <c r="A45" s="547" t="s">
        <v>881</v>
      </c>
      <c r="B45" s="6"/>
      <c r="C45" s="6"/>
      <c r="D45" s="6"/>
      <c r="E45" s="6"/>
      <c r="F45" s="542"/>
      <c r="G45" s="521"/>
    </row>
    <row r="46" ht="15">
      <c r="A46" s="543" t="s">
        <v>872</v>
      </c>
    </row>
    <row r="47" ht="15">
      <c r="A47" s="543" t="s">
        <v>882</v>
      </c>
    </row>
    <row r="48" ht="15">
      <c r="A48" s="543" t="s">
        <v>883</v>
      </c>
    </row>
    <row r="49" ht="12.75">
      <c r="A49" s="511"/>
    </row>
    <row r="50" ht="12.75">
      <c r="A50" s="511"/>
    </row>
    <row r="51" ht="12.75">
      <c r="A51" s="511"/>
    </row>
    <row r="52" spans="1:7" ht="15.75" thickBot="1">
      <c r="A52" s="548" t="s">
        <v>1288</v>
      </c>
      <c r="B52" s="549"/>
      <c r="C52" s="550"/>
      <c r="D52" s="550"/>
      <c r="E52" s="550"/>
      <c r="F52" s="551"/>
      <c r="G52" s="552"/>
    </row>
    <row r="53" spans="1:8" ht="15.75" thickTop="1">
      <c r="A53" s="51"/>
      <c r="B53" s="31"/>
      <c r="C53" s="22"/>
      <c r="D53" s="22"/>
      <c r="E53" s="22"/>
      <c r="F53" s="29"/>
      <c r="G53" s="33"/>
      <c r="H53" s="6"/>
    </row>
    <row r="56" ht="12.75">
      <c r="D56" s="104"/>
    </row>
    <row r="57" spans="3:5" ht="12.75">
      <c r="C57" s="1078" t="s">
        <v>1050</v>
      </c>
      <c r="D57" s="1078"/>
      <c r="E57" s="1078"/>
    </row>
  </sheetData>
  <sheetProtection/>
  <mergeCells count="7">
    <mergeCell ref="C57:E57"/>
    <mergeCell ref="A11:H11"/>
    <mergeCell ref="A12:H12"/>
    <mergeCell ref="A13:H13"/>
    <mergeCell ref="A17:A18"/>
    <mergeCell ref="B17:E18"/>
    <mergeCell ref="F17:F18"/>
  </mergeCells>
  <hyperlinks>
    <hyperlink ref="C57:E57" location="содержание!A1" display="Вернуться в содержание."/>
  </hyperlink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4">
      <selection activeCell="D11" sqref="D11"/>
    </sheetView>
  </sheetViews>
  <sheetFormatPr defaultColWidth="9.00390625" defaultRowHeight="12.75"/>
  <cols>
    <col min="1" max="1" width="15.75390625" style="125" customWidth="1"/>
    <col min="2" max="2" width="57.875" style="125" customWidth="1"/>
    <col min="3" max="3" width="11.375" style="125" customWidth="1"/>
    <col min="4" max="16384" width="9.125" style="125" customWidth="1"/>
  </cols>
  <sheetData>
    <row r="1" spans="1:3" ht="12.75">
      <c r="A1" s="124"/>
      <c r="B1" s="124"/>
      <c r="C1" s="124"/>
    </row>
    <row r="2" spans="1:2" ht="12.75">
      <c r="A2" s="124"/>
      <c r="B2" s="57" t="s">
        <v>1615</v>
      </c>
    </row>
    <row r="3" spans="1:2" ht="12.75">
      <c r="A3" s="124"/>
      <c r="B3" s="57" t="s">
        <v>1588</v>
      </c>
    </row>
    <row r="4" spans="1:2" ht="12.75">
      <c r="A4" s="124"/>
      <c r="B4" s="57" t="s">
        <v>250</v>
      </c>
    </row>
    <row r="5" spans="1:2" ht="12.75">
      <c r="A5" s="124"/>
      <c r="B5" s="806" t="s">
        <v>249</v>
      </c>
    </row>
    <row r="6" spans="1:3" ht="12.75">
      <c r="A6" s="124"/>
      <c r="B6" s="124"/>
      <c r="C6" s="124"/>
    </row>
    <row r="7" spans="1:3" ht="12.75">
      <c r="A7" s="124"/>
      <c r="B7" s="124"/>
      <c r="C7" s="124"/>
    </row>
    <row r="8" ht="15">
      <c r="B8" s="109" t="s">
        <v>601</v>
      </c>
    </row>
    <row r="9" ht="13.5" thickBot="1"/>
    <row r="10" spans="1:3" ht="12.75">
      <c r="A10" s="240" t="s">
        <v>1270</v>
      </c>
      <c r="B10" s="241" t="s">
        <v>602</v>
      </c>
      <c r="C10" s="179" t="s">
        <v>1907</v>
      </c>
    </row>
    <row r="11" spans="1:3" ht="13.5" thickBot="1">
      <c r="A11" s="242"/>
      <c r="B11" s="243"/>
      <c r="C11" s="181" t="s">
        <v>1287</v>
      </c>
    </row>
    <row r="12" spans="1:3" ht="12.75">
      <c r="A12" s="244" t="s">
        <v>603</v>
      </c>
      <c r="B12" s="245" t="s">
        <v>604</v>
      </c>
      <c r="C12" s="246" t="s">
        <v>1586</v>
      </c>
    </row>
    <row r="13" spans="1:3" ht="12.75">
      <c r="A13" s="247"/>
      <c r="B13" s="248" t="s">
        <v>664</v>
      </c>
      <c r="C13" s="249"/>
    </row>
    <row r="14" spans="1:3" ht="15" customHeight="1">
      <c r="A14" s="247"/>
      <c r="B14" s="248" t="s">
        <v>665</v>
      </c>
      <c r="C14" s="249"/>
    </row>
    <row r="15" spans="1:3" ht="38.25">
      <c r="A15" s="247"/>
      <c r="B15" s="248" t="s">
        <v>666</v>
      </c>
      <c r="C15" s="249"/>
    </row>
    <row r="16" spans="1:3" ht="12.75">
      <c r="A16" s="247"/>
      <c r="B16" s="248" t="s">
        <v>667</v>
      </c>
      <c r="C16" s="249"/>
    </row>
    <row r="17" spans="1:3" ht="25.5">
      <c r="A17" s="247"/>
      <c r="B17" s="248" t="s">
        <v>668</v>
      </c>
      <c r="C17" s="249"/>
    </row>
    <row r="18" spans="1:3" ht="12.75">
      <c r="A18" s="247"/>
      <c r="B18" s="248" t="s">
        <v>669</v>
      </c>
      <c r="C18" s="249"/>
    </row>
    <row r="19" spans="1:3" ht="12.75">
      <c r="A19" s="247"/>
      <c r="B19" s="248" t="s">
        <v>670</v>
      </c>
      <c r="C19" s="249"/>
    </row>
    <row r="20" spans="1:3" ht="13.5" thickBot="1">
      <c r="A20" s="250"/>
      <c r="B20" s="251" t="s">
        <v>671</v>
      </c>
      <c r="C20" s="252"/>
    </row>
    <row r="21" spans="1:3" ht="12.75">
      <c r="A21" s="253" t="s">
        <v>672</v>
      </c>
      <c r="B21" s="254" t="s">
        <v>673</v>
      </c>
      <c r="C21" s="255" t="s">
        <v>1585</v>
      </c>
    </row>
    <row r="22" spans="1:3" ht="25.5">
      <c r="A22" s="256"/>
      <c r="B22" s="257" t="s">
        <v>674</v>
      </c>
      <c r="C22" s="258"/>
    </row>
    <row r="23" spans="1:3" ht="25.5">
      <c r="A23" s="256"/>
      <c r="B23" s="257" t="s">
        <v>675</v>
      </c>
      <c r="C23" s="258"/>
    </row>
    <row r="24" spans="1:3" ht="25.5">
      <c r="A24" s="256"/>
      <c r="B24" s="257" t="s">
        <v>676</v>
      </c>
      <c r="C24" s="258"/>
    </row>
    <row r="25" spans="1:3" ht="12.75">
      <c r="A25" s="256"/>
      <c r="B25" s="257" t="s">
        <v>677</v>
      </c>
      <c r="C25" s="258"/>
    </row>
    <row r="26" spans="1:3" ht="12.75">
      <c r="A26" s="256"/>
      <c r="B26" s="257" t="s">
        <v>678</v>
      </c>
      <c r="C26" s="258"/>
    </row>
    <row r="27" spans="1:3" ht="12.75">
      <c r="A27" s="256"/>
      <c r="B27" s="257" t="s">
        <v>670</v>
      </c>
      <c r="C27" s="258"/>
    </row>
    <row r="28" spans="1:3" ht="13.5" customHeight="1" thickBot="1">
      <c r="A28" s="259"/>
      <c r="B28" s="260" t="s">
        <v>671</v>
      </c>
      <c r="C28" s="261"/>
    </row>
    <row r="29" ht="12.75">
      <c r="A29" s="262"/>
    </row>
    <row r="30" ht="12.75">
      <c r="A30" s="263" t="s">
        <v>680</v>
      </c>
    </row>
    <row r="31" ht="12.75">
      <c r="A31" s="262" t="s">
        <v>681</v>
      </c>
    </row>
    <row r="32" ht="12.75">
      <c r="A32" s="262" t="s">
        <v>682</v>
      </c>
    </row>
    <row r="33" ht="12.75">
      <c r="A33" s="262" t="s">
        <v>683</v>
      </c>
    </row>
    <row r="34" ht="12.75">
      <c r="A34" s="262" t="s">
        <v>684</v>
      </c>
    </row>
    <row r="35" ht="12.75">
      <c r="A35" s="262" t="s">
        <v>685</v>
      </c>
    </row>
    <row r="38" ht="12.75">
      <c r="B38" s="107" t="s">
        <v>1151</v>
      </c>
    </row>
    <row r="40" ht="12.75">
      <c r="B40" s="501" t="s">
        <v>1241</v>
      </c>
    </row>
  </sheetData>
  <sheetProtection/>
  <hyperlinks>
    <hyperlink ref="B40" location="содержание!A1" display="Вернутся к содержанию"/>
    <hyperlink ref="B5" r:id="rId1" display="pavel-evolux@ukr.net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125" customWidth="1"/>
    <col min="2" max="2" width="11.875" style="125" customWidth="1"/>
    <col min="3" max="3" width="7.375" style="125" customWidth="1"/>
    <col min="4" max="4" width="7.25390625" style="125" customWidth="1"/>
    <col min="5" max="5" width="7.75390625" style="125" customWidth="1"/>
    <col min="6" max="6" width="7.25390625" style="125" customWidth="1"/>
    <col min="7" max="7" width="7.375" style="125" customWidth="1"/>
    <col min="8" max="8" width="9.625" style="125" customWidth="1"/>
    <col min="9" max="9" width="9.125" style="125" customWidth="1"/>
    <col min="10" max="10" width="14.125" style="125" customWidth="1"/>
    <col min="11" max="16384" width="9.125" style="125" customWidth="1"/>
  </cols>
  <sheetData>
    <row r="1" spans="1:2" ht="12.75">
      <c r="A1" s="124"/>
      <c r="B1" s="124"/>
    </row>
    <row r="2" spans="1:5" ht="12.75">
      <c r="A2" s="124"/>
      <c r="E2" s="57" t="s">
        <v>1615</v>
      </c>
    </row>
    <row r="3" spans="1:5" ht="12.75">
      <c r="A3" s="124"/>
      <c r="E3" s="57" t="s">
        <v>1588</v>
      </c>
    </row>
    <row r="4" spans="1:5" ht="12.75">
      <c r="A4" s="124"/>
      <c r="E4" s="57" t="s">
        <v>1589</v>
      </c>
    </row>
    <row r="5" spans="1:6" ht="12.75">
      <c r="A5" s="124"/>
      <c r="C5" s="503" t="s">
        <v>248</v>
      </c>
      <c r="E5" s="57"/>
      <c r="F5" s="503" t="s">
        <v>249</v>
      </c>
    </row>
    <row r="6" spans="1:2" ht="12.75">
      <c r="A6" s="124"/>
      <c r="B6" s="124"/>
    </row>
    <row r="7" spans="1:2" ht="12.75">
      <c r="A7" s="124"/>
      <c r="B7" s="124"/>
    </row>
    <row r="8" spans="1:5" ht="15">
      <c r="A8" s="124"/>
      <c r="B8" s="124"/>
      <c r="E8" s="291" t="s">
        <v>853</v>
      </c>
    </row>
    <row r="9" spans="1:5" ht="12.75">
      <c r="A9" s="124"/>
      <c r="B9" s="124"/>
      <c r="E9" s="126"/>
    </row>
    <row r="10" spans="1:5" ht="12.75">
      <c r="A10" s="125" t="s">
        <v>854</v>
      </c>
      <c r="B10" s="124"/>
      <c r="E10" s="126"/>
    </row>
    <row r="11" spans="1:5" ht="12.75">
      <c r="A11" s="292" t="s">
        <v>855</v>
      </c>
      <c r="B11" s="124"/>
      <c r="E11" s="126"/>
    </row>
    <row r="12" spans="1:5" ht="12.75">
      <c r="A12" s="292"/>
      <c r="B12" s="124"/>
      <c r="E12" s="126"/>
    </row>
    <row r="13" spans="1:5" ht="12.75">
      <c r="A13" s="293" t="s">
        <v>856</v>
      </c>
      <c r="B13" s="124"/>
      <c r="E13" s="126"/>
    </row>
    <row r="14" spans="1:5" ht="12.75">
      <c r="A14" s="293"/>
      <c r="B14" s="124"/>
      <c r="E14" s="126"/>
    </row>
    <row r="15" spans="1:5" ht="12.75">
      <c r="A15" s="292" t="s">
        <v>857</v>
      </c>
      <c r="B15" s="124"/>
      <c r="E15" s="126"/>
    </row>
    <row r="16" spans="1:5" ht="12.75">
      <c r="A16" s="292" t="s">
        <v>1052</v>
      </c>
      <c r="B16" s="124"/>
      <c r="E16" s="126"/>
    </row>
    <row r="17" spans="1:5" ht="12.75">
      <c r="A17" s="292" t="s">
        <v>1053</v>
      </c>
      <c r="B17" s="124"/>
      <c r="E17" s="126"/>
    </row>
    <row r="18" spans="1:5" ht="12.75">
      <c r="A18" s="264"/>
      <c r="B18" s="124"/>
      <c r="E18" s="126"/>
    </row>
    <row r="19" spans="1:5" ht="12.75">
      <c r="A19" s="293" t="s">
        <v>1054</v>
      </c>
      <c r="B19" s="124"/>
      <c r="E19" s="126"/>
    </row>
    <row r="20" spans="1:5" ht="12.75">
      <c r="A20" s="266" t="s">
        <v>1055</v>
      </c>
      <c r="B20" s="124"/>
      <c r="E20" s="126"/>
    </row>
    <row r="21" spans="1:5" ht="12.75">
      <c r="A21" s="266" t="s">
        <v>1056</v>
      </c>
      <c r="B21" s="124"/>
      <c r="E21" s="126"/>
    </row>
    <row r="22" spans="1:5" ht="12.75">
      <c r="A22" s="266" t="s">
        <v>1057</v>
      </c>
      <c r="B22" s="124"/>
      <c r="E22" s="126"/>
    </row>
    <row r="23" spans="1:2" ht="12.75">
      <c r="A23" s="266" t="s">
        <v>1058</v>
      </c>
      <c r="B23" s="124"/>
    </row>
    <row r="24" spans="1:5" ht="12.75">
      <c r="A24" s="125" t="s">
        <v>1059</v>
      </c>
      <c r="B24" s="124"/>
      <c r="E24" s="265"/>
    </row>
    <row r="25" spans="1:5" ht="12.75">
      <c r="A25" s="125" t="s">
        <v>1060</v>
      </c>
      <c r="B25" s="124"/>
      <c r="E25" s="265"/>
    </row>
    <row r="26" spans="1:5" ht="12.75">
      <c r="A26" s="294" t="s">
        <v>1061</v>
      </c>
      <c r="B26" s="124"/>
      <c r="E26" s="265"/>
    </row>
    <row r="27" spans="1:5" ht="12.75">
      <c r="A27" s="125" t="s">
        <v>1062</v>
      </c>
      <c r="B27" s="124"/>
      <c r="E27" s="265"/>
    </row>
    <row r="28" spans="1:5" ht="12.75">
      <c r="A28" s="125" t="s">
        <v>1063</v>
      </c>
      <c r="B28" s="124"/>
      <c r="E28" s="265"/>
    </row>
    <row r="29" spans="1:5" ht="12.75">
      <c r="A29" s="125" t="s">
        <v>1064</v>
      </c>
      <c r="B29" s="124"/>
      <c r="E29" s="265"/>
    </row>
    <row r="30" spans="1:5" ht="12.75">
      <c r="A30" s="265"/>
      <c r="B30" s="124"/>
      <c r="E30" s="265"/>
    </row>
    <row r="31" spans="1:5" ht="12.75">
      <c r="A31" s="265" t="s">
        <v>1065</v>
      </c>
      <c r="B31" s="124"/>
      <c r="E31" s="265"/>
    </row>
    <row r="32" spans="1:5" ht="12.75">
      <c r="A32" s="295" t="s">
        <v>1066</v>
      </c>
      <c r="B32" s="124"/>
      <c r="E32" s="265"/>
    </row>
    <row r="33" spans="1:5" ht="12.75">
      <c r="A33" s="295" t="s">
        <v>1067</v>
      </c>
      <c r="B33" s="124"/>
      <c r="E33" s="265"/>
    </row>
    <row r="34" spans="1:5" ht="12.75">
      <c r="A34" s="295" t="s">
        <v>1068</v>
      </c>
      <c r="B34" s="124"/>
      <c r="E34" s="126"/>
    </row>
    <row r="35" spans="1:5" ht="12.75">
      <c r="A35" s="292" t="s">
        <v>1069</v>
      </c>
      <c r="B35" s="124"/>
      <c r="E35" s="126"/>
    </row>
    <row r="36" spans="1:5" ht="12.75">
      <c r="A36" s="124"/>
      <c r="B36" s="124"/>
      <c r="E36" s="126"/>
    </row>
    <row r="40" spans="4:7" ht="12.75">
      <c r="D40" s="501" t="s">
        <v>1241</v>
      </c>
      <c r="E40" s="503"/>
      <c r="F40" s="503"/>
      <c r="G40" s="503"/>
    </row>
  </sheetData>
  <sheetProtection/>
  <hyperlinks>
    <hyperlink ref="D40:G40" location="содержание!A1" display="Вернутся к содержанию"/>
    <hyperlink ref="F5" r:id="rId1" display="pavel-evolux@ukr.net"/>
    <hyperlink ref="C5" r:id="rId2" display="www.evolux.com.ua"/>
  </hyperlinks>
  <printOptions/>
  <pageMargins left="0.75" right="0.75" top="1" bottom="1" header="0.5" footer="0.5"/>
  <pageSetup horizontalDpi="600" verticalDpi="600" orientation="portrait" paperSize="9" scale="83" r:id="rId4"/>
  <drawing r:id="rId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125" customWidth="1"/>
    <col min="2" max="2" width="11.875" style="125" customWidth="1"/>
    <col min="3" max="3" width="7.375" style="125" customWidth="1"/>
    <col min="4" max="4" width="7.25390625" style="125" customWidth="1"/>
    <col min="5" max="5" width="7.75390625" style="125" customWidth="1"/>
    <col min="6" max="6" width="7.25390625" style="125" customWidth="1"/>
    <col min="7" max="7" width="7.375" style="125" customWidth="1"/>
    <col min="8" max="8" width="9.625" style="125" customWidth="1"/>
    <col min="9" max="9" width="9.125" style="125" customWidth="1"/>
    <col min="10" max="10" width="14.125" style="125" customWidth="1"/>
    <col min="11" max="16384" width="9.125" style="125" customWidth="1"/>
  </cols>
  <sheetData>
    <row r="1" spans="1:2" ht="12.75">
      <c r="A1" s="124"/>
      <c r="B1" s="124"/>
    </row>
    <row r="2" spans="1:5" ht="12.75">
      <c r="A2" s="124"/>
      <c r="E2" s="57" t="s">
        <v>1615</v>
      </c>
    </row>
    <row r="3" spans="1:5" ht="12.75">
      <c r="A3" s="124"/>
      <c r="E3" s="57" t="s">
        <v>1588</v>
      </c>
    </row>
    <row r="4" spans="1:5" ht="12.75">
      <c r="A4" s="124"/>
      <c r="E4" s="57" t="s">
        <v>1589</v>
      </c>
    </row>
    <row r="5" spans="1:5" ht="12.75">
      <c r="A5" s="124"/>
      <c r="E5" s="57" t="s">
        <v>1153</v>
      </c>
    </row>
    <row r="6" spans="1:2" ht="12.75">
      <c r="A6" s="124"/>
      <c r="B6" s="124"/>
    </row>
    <row r="7" spans="1:2" ht="12.75">
      <c r="A7" s="124"/>
      <c r="B7" s="124"/>
    </row>
    <row r="8" spans="1:5" ht="15">
      <c r="A8" s="124"/>
      <c r="B8" s="124"/>
      <c r="E8" s="291" t="s">
        <v>732</v>
      </c>
    </row>
    <row r="9" spans="1:5" ht="12.75">
      <c r="A9" s="124"/>
      <c r="B9" s="124"/>
      <c r="E9" s="126"/>
    </row>
    <row r="10" spans="1:5" ht="12.75">
      <c r="A10" s="125" t="s">
        <v>836</v>
      </c>
      <c r="B10" s="124"/>
      <c r="E10" s="126"/>
    </row>
    <row r="11" spans="1:5" ht="12.75">
      <c r="A11" s="292" t="s">
        <v>837</v>
      </c>
      <c r="B11" s="124"/>
      <c r="E11" s="126"/>
    </row>
    <row r="12" spans="1:5" ht="12.75">
      <c r="A12" s="292" t="s">
        <v>838</v>
      </c>
      <c r="B12" s="124"/>
      <c r="E12" s="126"/>
    </row>
    <row r="13" spans="1:5" ht="12.75">
      <c r="A13" s="292" t="s">
        <v>839</v>
      </c>
      <c r="B13" s="124"/>
      <c r="E13" s="126"/>
    </row>
    <row r="14" spans="1:5" ht="12.75">
      <c r="A14" s="292" t="s">
        <v>840</v>
      </c>
      <c r="B14" s="124"/>
      <c r="E14" s="126"/>
    </row>
    <row r="15" spans="1:5" ht="12.75">
      <c r="A15" s="292"/>
      <c r="B15" s="124"/>
      <c r="E15" s="126"/>
    </row>
    <row r="16" spans="1:5" ht="12.75">
      <c r="A16" s="293" t="s">
        <v>841</v>
      </c>
      <c r="B16" s="124"/>
      <c r="E16" s="126"/>
    </row>
    <row r="17" spans="1:5" ht="12.75">
      <c r="A17" s="264" t="s">
        <v>842</v>
      </c>
      <c r="B17" s="124"/>
      <c r="E17" s="126"/>
    </row>
    <row r="18" spans="1:5" ht="12.75">
      <c r="A18" s="264" t="s">
        <v>843</v>
      </c>
      <c r="B18" s="124"/>
      <c r="E18" s="126"/>
    </row>
    <row r="19" spans="1:5" ht="12.75">
      <c r="A19" s="266" t="s">
        <v>844</v>
      </c>
      <c r="B19" s="124"/>
      <c r="E19" s="126"/>
    </row>
    <row r="20" spans="1:5" ht="12.75">
      <c r="A20" s="266" t="s">
        <v>845</v>
      </c>
      <c r="B20" s="124"/>
      <c r="E20" s="126"/>
    </row>
    <row r="21" spans="1:5" ht="12.75">
      <c r="A21" s="266" t="s">
        <v>846</v>
      </c>
      <c r="B21" s="124"/>
      <c r="E21" s="126"/>
    </row>
    <row r="22" spans="1:2" ht="12.75">
      <c r="A22" s="266" t="s">
        <v>847</v>
      </c>
      <c r="B22" s="124"/>
    </row>
    <row r="23" spans="2:5" ht="12.75">
      <c r="B23" s="124"/>
      <c r="E23" s="265"/>
    </row>
    <row r="24" spans="1:5" ht="12.75">
      <c r="A24" s="125" t="s">
        <v>848</v>
      </c>
      <c r="B24" s="124"/>
      <c r="E24" s="265"/>
    </row>
    <row r="25" spans="1:5" ht="12.75">
      <c r="A25" s="125" t="s">
        <v>849</v>
      </c>
      <c r="B25" s="124"/>
      <c r="E25" s="265"/>
    </row>
    <row r="26" spans="1:5" ht="12.75">
      <c r="A26" s="125" t="s">
        <v>850</v>
      </c>
      <c r="B26" s="124"/>
      <c r="E26" s="265"/>
    </row>
    <row r="27" spans="1:5" ht="12.75">
      <c r="A27" s="125" t="s">
        <v>851</v>
      </c>
      <c r="B27" s="124"/>
      <c r="E27" s="265"/>
    </row>
    <row r="28" spans="1:5" ht="12.75">
      <c r="A28" s="125" t="s">
        <v>852</v>
      </c>
      <c r="B28" s="124"/>
      <c r="E28" s="265"/>
    </row>
    <row r="29" spans="1:5" ht="12.75">
      <c r="A29" s="265"/>
      <c r="B29" s="124"/>
      <c r="E29" s="265"/>
    </row>
    <row r="30" spans="1:5" ht="12.75">
      <c r="A30" s="266"/>
      <c r="B30" s="124"/>
      <c r="E30" s="265"/>
    </row>
    <row r="31" spans="1:5" ht="12.75">
      <c r="A31" s="266"/>
      <c r="B31" s="124"/>
      <c r="E31" s="265"/>
    </row>
    <row r="32" spans="1:7" ht="12.75">
      <c r="A32" s="266"/>
      <c r="B32" s="124"/>
      <c r="D32" s="501" t="s">
        <v>1241</v>
      </c>
      <c r="E32" s="504"/>
      <c r="F32" s="503"/>
      <c r="G32" s="503"/>
    </row>
    <row r="33" spans="1:5" ht="12.75">
      <c r="A33" s="266"/>
      <c r="B33" s="124"/>
      <c r="E33" s="126"/>
    </row>
    <row r="34" spans="1:5" ht="12.75">
      <c r="A34" s="124"/>
      <c r="B34" s="124"/>
      <c r="E34" s="126"/>
    </row>
    <row r="35" spans="1:5" ht="12.75">
      <c r="A35" s="124"/>
      <c r="B35" s="124"/>
      <c r="E35" s="126"/>
    </row>
  </sheetData>
  <sheetProtection/>
  <hyperlinks>
    <hyperlink ref="D32:G32" location="содержание!A1" display="Вернутся к содержанию"/>
  </hyperlinks>
  <printOptions/>
  <pageMargins left="0.75" right="0.75" top="1" bottom="1" header="0.5" footer="0.5"/>
  <pageSetup horizontalDpi="600" verticalDpi="600" orientation="portrait" paperSize="9" scale="9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63"/>
  <sheetViews>
    <sheetView zoomScaleSheetLayoutView="100" zoomScalePageLayoutView="0" workbookViewId="0" topLeftCell="A22">
      <selection activeCell="F63" sqref="F63"/>
    </sheetView>
  </sheetViews>
  <sheetFormatPr defaultColWidth="9.00390625" defaultRowHeight="12.75"/>
  <cols>
    <col min="1" max="1" width="13.00390625" style="125" customWidth="1"/>
    <col min="2" max="2" width="11.875" style="125" customWidth="1"/>
    <col min="3" max="3" width="7.375" style="125" customWidth="1"/>
    <col min="4" max="4" width="7.25390625" style="125" customWidth="1"/>
    <col min="5" max="5" width="7.75390625" style="125" customWidth="1"/>
    <col min="6" max="6" width="7.25390625" style="125" customWidth="1"/>
    <col min="7" max="7" width="7.375" style="125" customWidth="1"/>
    <col min="8" max="8" width="9.625" style="125" customWidth="1"/>
    <col min="9" max="9" width="9.125" style="125" customWidth="1"/>
    <col min="10" max="10" width="12.625" style="125" customWidth="1"/>
    <col min="11" max="16384" width="9.125" style="125" customWidth="1"/>
  </cols>
  <sheetData>
    <row r="1" spans="1:2" ht="12.75">
      <c r="A1" s="124"/>
      <c r="B1" s="124"/>
    </row>
    <row r="2" spans="1:5" ht="12.75">
      <c r="A2" s="124"/>
      <c r="E2" s="57" t="s">
        <v>1615</v>
      </c>
    </row>
    <row r="3" spans="1:5" ht="12.75">
      <c r="A3" s="124"/>
      <c r="E3" s="57" t="s">
        <v>1588</v>
      </c>
    </row>
    <row r="4" spans="1:5" ht="12.75">
      <c r="A4" s="124"/>
      <c r="E4" s="57" t="s">
        <v>1589</v>
      </c>
    </row>
    <row r="5" spans="1:5" ht="12.75">
      <c r="A5" s="124"/>
      <c r="E5" s="57" t="s">
        <v>1153</v>
      </c>
    </row>
    <row r="6" spans="1:2" ht="12.75">
      <c r="A6" s="124"/>
      <c r="B6" s="124"/>
    </row>
    <row r="7" spans="1:2" ht="12.75">
      <c r="A7" s="124"/>
      <c r="B7" s="124"/>
    </row>
    <row r="8" spans="1:5" ht="15">
      <c r="A8" s="124"/>
      <c r="B8" s="124"/>
      <c r="E8" s="291" t="s">
        <v>686</v>
      </c>
    </row>
    <row r="9" spans="1:5" ht="12.75">
      <c r="A9" s="124"/>
      <c r="B9" s="124"/>
      <c r="E9" s="126"/>
    </row>
    <row r="10" spans="1:5" ht="12.75">
      <c r="A10" s="264" t="s">
        <v>687</v>
      </c>
      <c r="B10" s="124"/>
      <c r="E10" s="126"/>
    </row>
    <row r="11" spans="1:5" ht="12.75">
      <c r="A11" s="264" t="s">
        <v>688</v>
      </c>
      <c r="B11" s="124"/>
      <c r="E11" s="126"/>
    </row>
    <row r="12" spans="1:5" ht="12.75">
      <c r="A12" s="264" t="s">
        <v>689</v>
      </c>
      <c r="B12" s="124"/>
      <c r="E12" s="126"/>
    </row>
    <row r="13" spans="1:5" ht="12.75">
      <c r="A13" s="264" t="s">
        <v>690</v>
      </c>
      <c r="B13" s="124"/>
      <c r="E13" s="126"/>
    </row>
    <row r="14" spans="1:5" ht="12.75">
      <c r="A14" s="124"/>
      <c r="B14" s="124"/>
      <c r="E14" s="126"/>
    </row>
    <row r="15" spans="1:2" ht="12.75">
      <c r="A15" s="124"/>
      <c r="B15" s="124"/>
    </row>
    <row r="16" spans="1:5" ht="12.75">
      <c r="A16" s="265" t="s">
        <v>691</v>
      </c>
      <c r="B16" s="124"/>
      <c r="E16" s="265"/>
    </row>
    <row r="17" spans="1:5" ht="12.75">
      <c r="A17" s="266" t="s">
        <v>692</v>
      </c>
      <c r="B17" s="124"/>
      <c r="E17" s="265"/>
    </row>
    <row r="18" spans="1:5" ht="12.75">
      <c r="A18" s="266" t="s">
        <v>693</v>
      </c>
      <c r="B18" s="124"/>
      <c r="E18" s="265"/>
    </row>
    <row r="19" spans="1:5" ht="12.75">
      <c r="A19" s="265"/>
      <c r="B19" s="124"/>
      <c r="E19" s="265"/>
    </row>
    <row r="20" spans="1:5" ht="12.75">
      <c r="A20" s="265" t="s">
        <v>694</v>
      </c>
      <c r="B20" s="124"/>
      <c r="E20" s="265"/>
    </row>
    <row r="21" spans="1:5" ht="12.75">
      <c r="A21" s="266" t="s">
        <v>695</v>
      </c>
      <c r="B21" s="124"/>
      <c r="E21" s="265"/>
    </row>
    <row r="22" spans="1:5" ht="12.75">
      <c r="A22" s="266" t="s">
        <v>696</v>
      </c>
      <c r="B22" s="124"/>
      <c r="E22" s="265"/>
    </row>
    <row r="23" spans="1:5" ht="12.75">
      <c r="A23" s="266" t="s">
        <v>697</v>
      </c>
      <c r="B23" s="124"/>
      <c r="E23" s="265"/>
    </row>
    <row r="24" spans="1:5" ht="12.75">
      <c r="A24" s="266" t="s">
        <v>698</v>
      </c>
      <c r="B24" s="124"/>
      <c r="E24" s="126"/>
    </row>
    <row r="25" spans="1:5" ht="12.75">
      <c r="A25" s="124"/>
      <c r="B25" s="124"/>
      <c r="E25" s="126"/>
    </row>
    <row r="26" spans="1:5" ht="13.5" thickBot="1">
      <c r="A26" s="124"/>
      <c r="B26" s="124"/>
      <c r="E26" s="126"/>
    </row>
    <row r="27" spans="1:10" ht="25.5">
      <c r="A27" s="267" t="s">
        <v>699</v>
      </c>
      <c r="B27" s="268" t="s">
        <v>700</v>
      </c>
      <c r="C27" s="267" t="s">
        <v>701</v>
      </c>
      <c r="D27" s="269" t="s">
        <v>702</v>
      </c>
      <c r="E27" s="267" t="s">
        <v>703</v>
      </c>
      <c r="F27" s="269" t="s">
        <v>704</v>
      </c>
      <c r="G27" s="267" t="s">
        <v>705</v>
      </c>
      <c r="H27" s="269" t="s">
        <v>706</v>
      </c>
      <c r="I27" s="267" t="s">
        <v>707</v>
      </c>
      <c r="J27" s="270" t="s">
        <v>708</v>
      </c>
    </row>
    <row r="28" spans="1:10" ht="15" thickBot="1">
      <c r="A28" s="271"/>
      <c r="B28" s="272" t="s">
        <v>709</v>
      </c>
      <c r="C28" s="273" t="s">
        <v>710</v>
      </c>
      <c r="D28" s="272" t="s">
        <v>710</v>
      </c>
      <c r="E28" s="273" t="s">
        <v>710</v>
      </c>
      <c r="F28" s="274"/>
      <c r="G28" s="271"/>
      <c r="H28" s="274"/>
      <c r="I28" s="271"/>
      <c r="J28" s="275"/>
    </row>
    <row r="29" spans="1:10" ht="12.75">
      <c r="A29" s="276" t="s">
        <v>711</v>
      </c>
      <c r="B29" s="277">
        <v>0.04</v>
      </c>
      <c r="C29" s="278">
        <v>460</v>
      </c>
      <c r="D29" s="279">
        <v>160</v>
      </c>
      <c r="E29" s="278">
        <v>336</v>
      </c>
      <c r="F29" s="279">
        <v>65</v>
      </c>
      <c r="G29" s="278">
        <v>85</v>
      </c>
      <c r="H29" s="279" t="s">
        <v>712</v>
      </c>
      <c r="I29" s="278" t="s">
        <v>713</v>
      </c>
      <c r="J29" s="280" t="s">
        <v>1298</v>
      </c>
    </row>
    <row r="30" spans="1:10" ht="12.75">
      <c r="A30" s="281" t="s">
        <v>714</v>
      </c>
      <c r="B30" s="282" t="s">
        <v>715</v>
      </c>
      <c r="C30" s="283">
        <v>799</v>
      </c>
      <c r="D30" s="284">
        <v>160</v>
      </c>
      <c r="E30" s="283">
        <v>675</v>
      </c>
      <c r="F30" s="284">
        <v>65</v>
      </c>
      <c r="G30" s="283">
        <v>85</v>
      </c>
      <c r="H30" s="284" t="s">
        <v>712</v>
      </c>
      <c r="I30" s="278" t="s">
        <v>713</v>
      </c>
      <c r="J30" s="285" t="s">
        <v>1298</v>
      </c>
    </row>
    <row r="31" spans="1:10" ht="12.75">
      <c r="A31" s="281" t="s">
        <v>716</v>
      </c>
      <c r="B31" s="282">
        <v>0.14</v>
      </c>
      <c r="C31" s="283">
        <v>637</v>
      </c>
      <c r="D31" s="284">
        <v>310</v>
      </c>
      <c r="E31" s="283">
        <v>590</v>
      </c>
      <c r="F31" s="284">
        <v>135</v>
      </c>
      <c r="G31" s="283">
        <v>132</v>
      </c>
      <c r="H31" s="284" t="s">
        <v>717</v>
      </c>
      <c r="I31" s="278" t="s">
        <v>713</v>
      </c>
      <c r="J31" s="285" t="s">
        <v>1301</v>
      </c>
    </row>
    <row r="32" spans="1:10" ht="12.75">
      <c r="A32" s="281" t="s">
        <v>718</v>
      </c>
      <c r="B32" s="282">
        <v>0.2</v>
      </c>
      <c r="C32" s="283">
        <v>1066</v>
      </c>
      <c r="D32" s="284">
        <v>310</v>
      </c>
      <c r="E32" s="283">
        <v>819</v>
      </c>
      <c r="F32" s="284">
        <v>135</v>
      </c>
      <c r="G32" s="283">
        <v>132</v>
      </c>
      <c r="H32" s="284" t="s">
        <v>719</v>
      </c>
      <c r="I32" s="278" t="s">
        <v>713</v>
      </c>
      <c r="J32" s="285" t="s">
        <v>1301</v>
      </c>
    </row>
    <row r="33" spans="1:10" ht="12.75">
      <c r="A33" s="281" t="s">
        <v>720</v>
      </c>
      <c r="B33" s="282">
        <v>0.3</v>
      </c>
      <c r="C33" s="283">
        <v>133</v>
      </c>
      <c r="D33" s="284">
        <v>480</v>
      </c>
      <c r="E33" s="283">
        <v>894</v>
      </c>
      <c r="F33" s="284">
        <v>225</v>
      </c>
      <c r="G33" s="283">
        <v>184</v>
      </c>
      <c r="H33" s="284" t="s">
        <v>721</v>
      </c>
      <c r="I33" s="283" t="s">
        <v>722</v>
      </c>
      <c r="J33" s="285" t="s">
        <v>723</v>
      </c>
    </row>
    <row r="34" spans="1:10" ht="12.75">
      <c r="A34" s="281" t="s">
        <v>724</v>
      </c>
      <c r="B34" s="282">
        <v>0.4</v>
      </c>
      <c r="C34" s="283">
        <v>1579</v>
      </c>
      <c r="D34" s="284">
        <v>480</v>
      </c>
      <c r="E34" s="283">
        <v>1141</v>
      </c>
      <c r="F34" s="284">
        <v>225</v>
      </c>
      <c r="G34" s="283">
        <v>184</v>
      </c>
      <c r="H34" s="284" t="s">
        <v>721</v>
      </c>
      <c r="I34" s="283" t="s">
        <v>722</v>
      </c>
      <c r="J34" s="285" t="s">
        <v>723</v>
      </c>
    </row>
    <row r="35" spans="1:10" ht="12.75">
      <c r="A35" s="281" t="s">
        <v>725</v>
      </c>
      <c r="B35" s="282">
        <v>0.5</v>
      </c>
      <c r="C35" s="283">
        <v>1826</v>
      </c>
      <c r="D35" s="284">
        <v>480</v>
      </c>
      <c r="E35" s="283">
        <v>1388</v>
      </c>
      <c r="F35" s="284">
        <v>225</v>
      </c>
      <c r="G35" s="283">
        <v>184</v>
      </c>
      <c r="H35" s="284" t="s">
        <v>721</v>
      </c>
      <c r="I35" s="283" t="s">
        <v>722</v>
      </c>
      <c r="J35" s="285" t="s">
        <v>723</v>
      </c>
    </row>
    <row r="36" spans="1:10" ht="12.75">
      <c r="A36" s="281" t="s">
        <v>726</v>
      </c>
      <c r="B36" s="282">
        <v>0.4</v>
      </c>
      <c r="C36" s="283">
        <v>1470</v>
      </c>
      <c r="D36" s="284">
        <v>610</v>
      </c>
      <c r="E36" s="283">
        <v>941.4</v>
      </c>
      <c r="F36" s="284">
        <v>290</v>
      </c>
      <c r="G36" s="283">
        <v>205</v>
      </c>
      <c r="H36" s="284" t="s">
        <v>727</v>
      </c>
      <c r="I36" s="283" t="s">
        <v>728</v>
      </c>
      <c r="J36" s="285" t="s">
        <v>729</v>
      </c>
    </row>
    <row r="37" spans="1:10" ht="12.75">
      <c r="A37" s="281" t="s">
        <v>730</v>
      </c>
      <c r="B37" s="282">
        <v>0.6</v>
      </c>
      <c r="C37" s="283">
        <v>1835</v>
      </c>
      <c r="D37" s="284">
        <v>610</v>
      </c>
      <c r="E37" s="283">
        <v>1308.2</v>
      </c>
      <c r="F37" s="284">
        <v>290</v>
      </c>
      <c r="G37" s="283">
        <v>205</v>
      </c>
      <c r="H37" s="284" t="s">
        <v>727</v>
      </c>
      <c r="I37" s="283" t="s">
        <v>728</v>
      </c>
      <c r="J37" s="285" t="s">
        <v>729</v>
      </c>
    </row>
    <row r="38" spans="1:10" ht="13.5" thickBot="1">
      <c r="A38" s="286" t="s">
        <v>731</v>
      </c>
      <c r="B38" s="287">
        <v>0.6</v>
      </c>
      <c r="C38" s="288">
        <v>2200</v>
      </c>
      <c r="D38" s="289">
        <v>610</v>
      </c>
      <c r="E38" s="288">
        <v>1671</v>
      </c>
      <c r="F38" s="289">
        <v>290</v>
      </c>
      <c r="G38" s="288">
        <v>205</v>
      </c>
      <c r="H38" s="289" t="s">
        <v>727</v>
      </c>
      <c r="I38" s="288" t="s">
        <v>728</v>
      </c>
      <c r="J38" s="290" t="s">
        <v>729</v>
      </c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3" spans="5:8" ht="12.75">
      <c r="E63" s="501" t="s">
        <v>1241</v>
      </c>
      <c r="F63" s="503"/>
      <c r="G63" s="503"/>
      <c r="H63" s="503"/>
    </row>
  </sheetData>
  <sheetProtection/>
  <hyperlinks>
    <hyperlink ref="E63:H63" location="содержание!A1" display="Вернутся к содержанию"/>
  </hyperlinks>
  <printOptions/>
  <pageMargins left="0.75" right="0.75" top="1" bottom="1" header="0.5" footer="0.5"/>
  <pageSetup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375" style="0" customWidth="1"/>
    <col min="5" max="5" width="15.00390625" style="0" customWidth="1"/>
    <col min="6" max="6" width="11.125" style="0" customWidth="1"/>
    <col min="7" max="7" width="14.75390625" style="0" customWidth="1"/>
    <col min="8" max="8" width="14.75390625" style="6" customWidth="1"/>
    <col min="9" max="45" width="9.125" style="6" customWidth="1"/>
  </cols>
  <sheetData>
    <row r="1" spans="1:8" ht="13.5" thickBot="1">
      <c r="A1" s="531"/>
      <c r="B1" s="531"/>
      <c r="C1" s="531"/>
      <c r="D1" s="531"/>
      <c r="E1" s="531"/>
      <c r="F1" s="531"/>
      <c r="G1" s="532"/>
      <c r="H1" s="14"/>
    </row>
    <row r="2" spans="1:8" ht="13.5" thickTop="1">
      <c r="A2" s="6"/>
      <c r="B2" s="6"/>
      <c r="C2" s="64"/>
      <c r="D2" s="111" t="s">
        <v>1615</v>
      </c>
      <c r="E2" s="57"/>
      <c r="G2" s="1"/>
      <c r="H2" s="14"/>
    </row>
    <row r="3" spans="1:8" ht="12.75">
      <c r="A3" s="6"/>
      <c r="B3" s="6"/>
      <c r="C3" s="64"/>
      <c r="D3" s="111" t="s">
        <v>1588</v>
      </c>
      <c r="E3" s="57"/>
      <c r="G3" s="1"/>
      <c r="H3" s="14"/>
    </row>
    <row r="4" spans="1:8" ht="12.75">
      <c r="A4" s="6"/>
      <c r="B4" s="6"/>
      <c r="C4" s="64"/>
      <c r="D4" s="111" t="s">
        <v>1835</v>
      </c>
      <c r="E4" s="57"/>
      <c r="G4" s="1"/>
      <c r="H4" s="14"/>
    </row>
    <row r="5" spans="1:8" ht="13.5" thickBot="1">
      <c r="A5" s="531"/>
      <c r="B5" s="531"/>
      <c r="C5" s="534"/>
      <c r="D5" s="799" t="s">
        <v>1590</v>
      </c>
      <c r="E5" s="533"/>
      <c r="F5" s="531"/>
      <c r="G5" s="532"/>
      <c r="H5" s="14"/>
    </row>
    <row r="6" spans="1:8" ht="13.5" thickTop="1">
      <c r="A6" s="6"/>
      <c r="B6" s="6"/>
      <c r="C6" s="6"/>
      <c r="D6" s="6"/>
      <c r="E6" s="6"/>
      <c r="F6" s="6"/>
      <c r="G6" s="14"/>
      <c r="H6" s="14"/>
    </row>
    <row r="7" spans="1:8" ht="15">
      <c r="A7" s="29"/>
      <c r="B7" s="31"/>
      <c r="C7" s="31"/>
      <c r="D7" s="54"/>
      <c r="E7" s="32"/>
      <c r="F7" s="41"/>
      <c r="G7" s="14"/>
      <c r="H7" s="14"/>
    </row>
    <row r="8" spans="1:8" ht="15">
      <c r="A8" s="29"/>
      <c r="B8" s="31"/>
      <c r="C8" s="31"/>
      <c r="D8" s="54"/>
      <c r="E8" s="32"/>
      <c r="F8" s="41"/>
      <c r="G8" s="14"/>
      <c r="H8" s="14"/>
    </row>
    <row r="9" spans="1:8" ht="15">
      <c r="A9" s="29"/>
      <c r="B9" s="31"/>
      <c r="C9" s="31"/>
      <c r="D9" s="54"/>
      <c r="E9" s="32"/>
      <c r="F9" s="41"/>
      <c r="G9" s="14"/>
      <c r="H9" s="14"/>
    </row>
    <row r="10" spans="1:8" ht="18.75">
      <c r="A10" s="29"/>
      <c r="B10" s="31"/>
      <c r="C10" s="31"/>
      <c r="D10" s="553" t="s">
        <v>884</v>
      </c>
      <c r="E10" s="32"/>
      <c r="F10" s="41"/>
      <c r="G10" s="14"/>
      <c r="H10" s="14"/>
    </row>
    <row r="11" spans="1:8" ht="18.75">
      <c r="A11" s="29"/>
      <c r="B11" s="22"/>
      <c r="C11" s="22"/>
      <c r="D11" s="553" t="s">
        <v>885</v>
      </c>
      <c r="E11" s="25"/>
      <c r="F11" s="41"/>
      <c r="G11" s="14"/>
      <c r="H11" s="14"/>
    </row>
    <row r="12" spans="1:8" ht="15">
      <c r="A12" s="29"/>
      <c r="B12" s="22"/>
      <c r="C12" s="22"/>
      <c r="D12" s="554" t="s">
        <v>1711</v>
      </c>
      <c r="E12" s="25"/>
      <c r="F12" s="41"/>
      <c r="G12" s="14"/>
      <c r="H12" s="14"/>
    </row>
    <row r="13" spans="1:8" ht="15">
      <c r="A13" s="29"/>
      <c r="B13" s="22"/>
      <c r="C13" s="22"/>
      <c r="D13" s="98"/>
      <c r="E13" s="25"/>
      <c r="F13" s="41"/>
      <c r="G13" s="14"/>
      <c r="H13" s="14"/>
    </row>
    <row r="14" spans="1:8" ht="15">
      <c r="A14" s="29"/>
      <c r="B14" s="22"/>
      <c r="C14" s="22"/>
      <c r="D14" s="98"/>
      <c r="E14" s="25"/>
      <c r="F14" s="41"/>
      <c r="G14" s="14"/>
      <c r="H14" s="14"/>
    </row>
    <row r="15" spans="1:8" ht="12.75">
      <c r="A15" s="4"/>
      <c r="B15" s="5"/>
      <c r="C15" s="5"/>
      <c r="D15" s="5"/>
      <c r="E15" s="5"/>
      <c r="F15" s="555"/>
      <c r="G15" s="4"/>
      <c r="H15" s="29"/>
    </row>
    <row r="16" spans="1:8" ht="12.75">
      <c r="A16" s="8" t="s">
        <v>1269</v>
      </c>
      <c r="B16" s="23"/>
      <c r="C16" s="16"/>
      <c r="D16" s="30" t="s">
        <v>1270</v>
      </c>
      <c r="E16" s="9"/>
      <c r="F16" s="76" t="s">
        <v>1271</v>
      </c>
      <c r="G16" s="8" t="s">
        <v>1688</v>
      </c>
      <c r="H16" s="29"/>
    </row>
    <row r="17" spans="1:8" ht="12.75">
      <c r="A17" s="11"/>
      <c r="B17" s="21"/>
      <c r="C17" s="5"/>
      <c r="D17" s="5"/>
      <c r="E17" s="12"/>
      <c r="F17" s="77"/>
      <c r="G17" s="75" t="s">
        <v>880</v>
      </c>
      <c r="H17" s="29"/>
    </row>
    <row r="18" spans="1:8" ht="12.75">
      <c r="A18" s="35" t="s">
        <v>1308</v>
      </c>
      <c r="B18" s="39" t="s">
        <v>1307</v>
      </c>
      <c r="C18" s="6"/>
      <c r="D18" s="6"/>
      <c r="E18" s="6"/>
      <c r="F18" s="35">
        <v>15</v>
      </c>
      <c r="G18" s="343">
        <v>47.22</v>
      </c>
      <c r="H18" s="521"/>
    </row>
    <row r="19" spans="1:8" ht="12.75">
      <c r="A19" s="35" t="s">
        <v>1310</v>
      </c>
      <c r="B19" s="509" t="s">
        <v>1692</v>
      </c>
      <c r="C19" s="6"/>
      <c r="D19" s="6"/>
      <c r="E19" s="6"/>
      <c r="F19" s="35">
        <v>20</v>
      </c>
      <c r="G19" s="343">
        <v>52.95</v>
      </c>
      <c r="H19" s="521"/>
    </row>
    <row r="20" spans="1:8" ht="14.25">
      <c r="A20" s="35" t="s">
        <v>1311</v>
      </c>
      <c r="B20" s="34" t="s">
        <v>1689</v>
      </c>
      <c r="C20" s="6"/>
      <c r="D20" s="6"/>
      <c r="E20" s="6"/>
      <c r="F20" s="35">
        <v>25</v>
      </c>
      <c r="G20" s="343">
        <v>59.15</v>
      </c>
      <c r="H20" s="521"/>
    </row>
    <row r="21" spans="1:8" ht="12.75">
      <c r="A21" s="35" t="s">
        <v>1312</v>
      </c>
      <c r="B21" s="27"/>
      <c r="C21" s="6"/>
      <c r="D21" s="6"/>
      <c r="E21" s="6"/>
      <c r="F21" s="35">
        <v>32</v>
      </c>
      <c r="G21" s="343">
        <v>71.51</v>
      </c>
      <c r="H21" s="521"/>
    </row>
    <row r="22" spans="1:8" ht="12.75">
      <c r="A22" s="35" t="s">
        <v>1313</v>
      </c>
      <c r="B22" s="27"/>
      <c r="C22" s="6"/>
      <c r="D22" s="6"/>
      <c r="E22" s="6"/>
      <c r="F22" s="35">
        <v>40</v>
      </c>
      <c r="G22" s="343">
        <v>90.61</v>
      </c>
      <c r="H22" s="521"/>
    </row>
    <row r="23" spans="1:8" ht="12.75">
      <c r="A23" s="35" t="s">
        <v>1314</v>
      </c>
      <c r="B23" s="27"/>
      <c r="C23" s="6"/>
      <c r="D23" s="6"/>
      <c r="E23" s="6"/>
      <c r="F23" s="35">
        <v>50</v>
      </c>
      <c r="G23" s="343">
        <v>106.26</v>
      </c>
      <c r="H23" s="521"/>
    </row>
    <row r="24" spans="1:8" ht="12.75">
      <c r="A24" s="35" t="s">
        <v>1315</v>
      </c>
      <c r="B24" s="39" t="s">
        <v>1307</v>
      </c>
      <c r="C24" s="19"/>
      <c r="D24" s="19"/>
      <c r="E24" s="3"/>
      <c r="F24" s="36">
        <v>65</v>
      </c>
      <c r="G24" s="343">
        <v>132.5</v>
      </c>
      <c r="H24" s="521"/>
    </row>
    <row r="25" spans="1:8" ht="12.75">
      <c r="A25" s="35" t="s">
        <v>1316</v>
      </c>
      <c r="B25" s="509" t="s">
        <v>1692</v>
      </c>
      <c r="C25" s="6"/>
      <c r="D25" s="6"/>
      <c r="E25" s="63"/>
      <c r="F25" s="36">
        <v>80</v>
      </c>
      <c r="G25" s="343">
        <v>170.12</v>
      </c>
      <c r="H25" s="521"/>
    </row>
    <row r="26" spans="1:8" ht="14.25">
      <c r="A26" s="35" t="s">
        <v>1318</v>
      </c>
      <c r="B26" s="34" t="s">
        <v>1690</v>
      </c>
      <c r="C26" s="6"/>
      <c r="D26" s="6"/>
      <c r="E26" s="10"/>
      <c r="F26" s="36">
        <v>100</v>
      </c>
      <c r="G26" s="343">
        <v>232.41</v>
      </c>
      <c r="H26" s="521"/>
    </row>
    <row r="27" spans="1:8" ht="12.75">
      <c r="A27" s="35" t="s">
        <v>1319</v>
      </c>
      <c r="B27" s="27"/>
      <c r="C27" s="6"/>
      <c r="D27" s="6"/>
      <c r="E27" s="10"/>
      <c r="F27" s="36">
        <v>125</v>
      </c>
      <c r="G27" s="343">
        <v>429.91</v>
      </c>
      <c r="H27" s="521"/>
    </row>
    <row r="28" spans="1:8" ht="12.75">
      <c r="A28" s="35" t="s">
        <v>1320</v>
      </c>
      <c r="B28" s="28"/>
      <c r="C28" s="17"/>
      <c r="D28" s="17"/>
      <c r="E28" s="7"/>
      <c r="F28" s="36">
        <v>150</v>
      </c>
      <c r="G28" s="343">
        <v>723.25</v>
      </c>
      <c r="H28" s="521"/>
    </row>
    <row r="29" spans="1:8" ht="12.75">
      <c r="A29" s="35" t="s">
        <v>1323</v>
      </c>
      <c r="B29" s="40" t="s">
        <v>1322</v>
      </c>
      <c r="C29" s="6"/>
      <c r="D29" s="6"/>
      <c r="E29" s="10"/>
      <c r="F29" s="36">
        <v>15</v>
      </c>
      <c r="G29" s="343">
        <v>71.02</v>
      </c>
      <c r="H29" s="521"/>
    </row>
    <row r="30" spans="1:8" ht="12.75">
      <c r="A30" s="35" t="s">
        <v>1325</v>
      </c>
      <c r="B30" s="509" t="s">
        <v>1692</v>
      </c>
      <c r="C30" s="6"/>
      <c r="D30" s="6"/>
      <c r="E30" s="10"/>
      <c r="F30" s="36">
        <v>20</v>
      </c>
      <c r="G30" s="343">
        <v>73.66</v>
      </c>
      <c r="H30" s="521"/>
    </row>
    <row r="31" spans="1:8" ht="14.25">
      <c r="A31" s="35" t="s">
        <v>1326</v>
      </c>
      <c r="B31" s="34" t="s">
        <v>1691</v>
      </c>
      <c r="C31" s="6"/>
      <c r="D31" s="6"/>
      <c r="E31" s="10"/>
      <c r="F31" s="36">
        <v>25</v>
      </c>
      <c r="G31" s="343">
        <v>75.41</v>
      </c>
      <c r="H31" s="521"/>
    </row>
    <row r="32" spans="1:8" ht="12.75">
      <c r="A32" s="35" t="s">
        <v>1327</v>
      </c>
      <c r="B32" s="27"/>
      <c r="C32" s="6"/>
      <c r="D32" s="6"/>
      <c r="E32" s="10"/>
      <c r="F32" s="36">
        <v>32</v>
      </c>
      <c r="G32" s="343">
        <v>86.92</v>
      </c>
      <c r="H32" s="521"/>
    </row>
    <row r="33" spans="1:8" ht="12.75">
      <c r="A33" s="35" t="s">
        <v>1328</v>
      </c>
      <c r="B33" s="27"/>
      <c r="C33" s="6"/>
      <c r="D33" s="6"/>
      <c r="E33" s="10"/>
      <c r="F33" s="36">
        <v>40</v>
      </c>
      <c r="G33" s="343">
        <v>110.23</v>
      </c>
      <c r="H33" s="521"/>
    </row>
    <row r="34" spans="1:8" ht="12.75">
      <c r="A34" s="35" t="s">
        <v>1329</v>
      </c>
      <c r="B34" s="27"/>
      <c r="C34" s="6"/>
      <c r="D34" s="6"/>
      <c r="E34" s="10"/>
      <c r="F34" s="36">
        <v>50</v>
      </c>
      <c r="G34" s="343">
        <v>131.97</v>
      </c>
      <c r="H34" s="521"/>
    </row>
    <row r="35" spans="1:8" ht="12.75">
      <c r="A35" s="35" t="s">
        <v>1330</v>
      </c>
      <c r="B35" s="27"/>
      <c r="C35" s="6"/>
      <c r="D35" s="6"/>
      <c r="E35" s="10"/>
      <c r="F35" s="36">
        <v>65</v>
      </c>
      <c r="G35" s="343">
        <v>171.8</v>
      </c>
      <c r="H35" s="521"/>
    </row>
    <row r="36" spans="1:8" ht="12.75">
      <c r="A36" s="35" t="s">
        <v>1331</v>
      </c>
      <c r="B36" s="27"/>
      <c r="C36" s="6"/>
      <c r="D36" s="6"/>
      <c r="E36" s="10"/>
      <c r="F36" s="36">
        <v>80</v>
      </c>
      <c r="G36" s="343">
        <v>212.49</v>
      </c>
      <c r="H36" s="521"/>
    </row>
    <row r="37" spans="1:8" ht="12.75">
      <c r="A37" s="35" t="s">
        <v>1332</v>
      </c>
      <c r="B37" s="27"/>
      <c r="C37" s="6"/>
      <c r="D37" s="6"/>
      <c r="E37" s="10"/>
      <c r="F37" s="36">
        <v>100</v>
      </c>
      <c r="G37" s="343">
        <v>284.68</v>
      </c>
      <c r="H37" s="521"/>
    </row>
    <row r="38" spans="1:8" ht="12.75">
      <c r="A38" s="35" t="s">
        <v>1333</v>
      </c>
      <c r="B38" s="27"/>
      <c r="C38" s="6"/>
      <c r="D38" s="6"/>
      <c r="E38" s="10"/>
      <c r="F38" s="36">
        <v>125</v>
      </c>
      <c r="G38" s="343">
        <v>593.3</v>
      </c>
      <c r="H38" s="521"/>
    </row>
    <row r="39" spans="1:8" ht="12.75">
      <c r="A39" s="35" t="s">
        <v>1334</v>
      </c>
      <c r="B39" s="27"/>
      <c r="C39" s="6"/>
      <c r="D39" s="6"/>
      <c r="E39" s="10"/>
      <c r="F39" s="36">
        <v>150</v>
      </c>
      <c r="G39" s="343">
        <v>823.62</v>
      </c>
      <c r="H39" s="521"/>
    </row>
    <row r="40" spans="1:8" ht="12.75">
      <c r="A40" s="35" t="s">
        <v>1332</v>
      </c>
      <c r="B40" s="39" t="s">
        <v>1322</v>
      </c>
      <c r="C40" s="556"/>
      <c r="D40" s="556"/>
      <c r="E40" s="557"/>
      <c r="F40" s="36">
        <v>100</v>
      </c>
      <c r="G40" s="343">
        <v>302.46</v>
      </c>
      <c r="H40" s="521"/>
    </row>
    <row r="41" spans="1:8" ht="12.75">
      <c r="A41" s="35" t="s">
        <v>1333</v>
      </c>
      <c r="B41" s="509" t="s">
        <v>1692</v>
      </c>
      <c r="C41" s="79"/>
      <c r="D41" s="79"/>
      <c r="E41" s="80"/>
      <c r="F41" s="36">
        <v>125</v>
      </c>
      <c r="G41" s="343">
        <v>593.3</v>
      </c>
      <c r="H41" s="521"/>
    </row>
    <row r="42" spans="1:8" ht="14.25">
      <c r="A42" s="35" t="s">
        <v>1334</v>
      </c>
      <c r="B42" s="37" t="s">
        <v>1690</v>
      </c>
      <c r="C42" s="519"/>
      <c r="D42" s="519"/>
      <c r="E42" s="520"/>
      <c r="F42" s="36">
        <v>150</v>
      </c>
      <c r="G42" s="343">
        <v>823.62</v>
      </c>
      <c r="H42" s="521"/>
    </row>
    <row r="43" spans="1:8" ht="12.75">
      <c r="A43" s="29"/>
      <c r="B43" s="53"/>
      <c r="C43" s="79"/>
      <c r="D43" s="79"/>
      <c r="E43" s="79"/>
      <c r="F43" s="29"/>
      <c r="G43" s="546"/>
      <c r="H43" s="546"/>
    </row>
    <row r="44" spans="1:8" ht="12.75">
      <c r="A44" s="29"/>
      <c r="B44" s="79"/>
      <c r="C44" s="79"/>
      <c r="D44" s="79"/>
      <c r="E44" s="79"/>
      <c r="F44" s="29"/>
      <c r="G44" s="546"/>
      <c r="H44" s="546"/>
    </row>
    <row r="45" spans="1:8" ht="15">
      <c r="A45" s="543" t="s">
        <v>874</v>
      </c>
      <c r="H45" s="521"/>
    </row>
    <row r="46" ht="21" customHeight="1">
      <c r="A46" s="511"/>
    </row>
    <row r="47" ht="12.75">
      <c r="A47" s="511" t="s">
        <v>886</v>
      </c>
    </row>
    <row r="48" spans="1:8" ht="14.25">
      <c r="A48" s="1080" t="s">
        <v>887</v>
      </c>
      <c r="B48" s="1080"/>
      <c r="C48" s="6"/>
      <c r="D48" s="70"/>
      <c r="E48" s="6"/>
      <c r="F48" s="6"/>
      <c r="G48" s="14"/>
      <c r="H48" s="14"/>
    </row>
    <row r="49" spans="1:8" ht="14.25">
      <c r="A49" s="507" t="s">
        <v>888</v>
      </c>
      <c r="B49" s="6"/>
      <c r="C49" s="6"/>
      <c r="D49" s="70"/>
      <c r="E49" s="6"/>
      <c r="F49" s="6"/>
      <c r="G49" s="14"/>
      <c r="H49" s="14"/>
    </row>
    <row r="50" spans="2:8" ht="14.25">
      <c r="B50" s="6"/>
      <c r="C50" s="6"/>
      <c r="D50" s="70"/>
      <c r="E50" s="6"/>
      <c r="F50" s="6"/>
      <c r="G50" s="14"/>
      <c r="H50" s="14"/>
    </row>
    <row r="51" spans="2:8" ht="14.25">
      <c r="B51" s="6"/>
      <c r="C51" s="6"/>
      <c r="D51" s="70"/>
      <c r="E51" s="6"/>
      <c r="F51" s="6"/>
      <c r="G51" s="14"/>
      <c r="H51" s="14"/>
    </row>
    <row r="52" spans="2:8" ht="14.25">
      <c r="B52" s="6"/>
      <c r="C52" s="6"/>
      <c r="D52" s="70"/>
      <c r="E52" s="6"/>
      <c r="F52" s="6"/>
      <c r="G52" s="14"/>
      <c r="H52" s="14"/>
    </row>
    <row r="53" spans="2:8" ht="14.25">
      <c r="B53" s="6"/>
      <c r="C53" s="6"/>
      <c r="D53" s="70"/>
      <c r="E53" s="6"/>
      <c r="F53" s="6"/>
      <c r="G53" s="14"/>
      <c r="H53" s="14"/>
    </row>
    <row r="54" spans="2:8" ht="14.25">
      <c r="B54" s="6"/>
      <c r="C54" s="6"/>
      <c r="D54" s="70"/>
      <c r="E54" s="6"/>
      <c r="F54" s="6"/>
      <c r="G54" s="14"/>
      <c r="H54" s="14"/>
    </row>
    <row r="55" spans="2:8" ht="14.25">
      <c r="B55" s="6"/>
      <c r="C55" s="6"/>
      <c r="D55" s="70"/>
      <c r="E55" s="6"/>
      <c r="F55" s="6"/>
      <c r="G55" s="14"/>
      <c r="H55" s="14"/>
    </row>
    <row r="56" spans="1:8" ht="13.5" thickBot="1">
      <c r="A56" s="1081" t="s">
        <v>1584</v>
      </c>
      <c r="B56" s="1081"/>
      <c r="C56" s="1081"/>
      <c r="D56" s="1081"/>
      <c r="E56" s="1081"/>
      <c r="F56" s="1081"/>
      <c r="G56" s="1081"/>
      <c r="H56" s="57"/>
    </row>
    <row r="57" ht="13.5" thickTop="1"/>
    <row r="58" spans="1:9" ht="12.75">
      <c r="A58" s="110"/>
      <c r="B58" s="110"/>
      <c r="C58" s="110"/>
      <c r="D58" s="110"/>
      <c r="E58" s="558"/>
      <c r="F58" s="110"/>
      <c r="G58" s="110"/>
      <c r="H58" s="43"/>
      <c r="I58" s="43"/>
    </row>
    <row r="59" spans="1:9" ht="12.75">
      <c r="A59" s="110"/>
      <c r="B59" s="110"/>
      <c r="C59" s="1078" t="s">
        <v>1050</v>
      </c>
      <c r="D59" s="1078"/>
      <c r="E59" s="1078"/>
      <c r="F59" s="110"/>
      <c r="G59" s="110"/>
      <c r="H59" s="43"/>
      <c r="I59" s="43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="6" customFormat="1" ht="12.75"/>
    <row r="415" s="6" customFormat="1" ht="12.75"/>
    <row r="416" s="6" customFormat="1" ht="12.75"/>
    <row r="417" s="6" customFormat="1" ht="12.75"/>
    <row r="418" s="6" customFormat="1" ht="12.75"/>
    <row r="419" s="6" customFormat="1" ht="12.75"/>
    <row r="420" s="6" customFormat="1" ht="12.75"/>
    <row r="421" s="6" customFormat="1" ht="12.75"/>
    <row r="422" s="6" customFormat="1" ht="12.75"/>
    <row r="423" s="6" customFormat="1" ht="12.75"/>
    <row r="424" s="6" customFormat="1" ht="12.75"/>
    <row r="425" s="6" customFormat="1" ht="12.75"/>
    <row r="426" s="6" customFormat="1" ht="12.75"/>
    <row r="427" s="6" customFormat="1" ht="12.75"/>
    <row r="428" s="6" customFormat="1" ht="12.75"/>
    <row r="429" s="6" customFormat="1" ht="12.75"/>
    <row r="430" s="6" customFormat="1" ht="12.75"/>
    <row r="431" s="6" customFormat="1" ht="12.75"/>
    <row r="432" s="6" customFormat="1" ht="12.75"/>
    <row r="433" s="6" customFormat="1" ht="12.75"/>
    <row r="434" s="6" customFormat="1" ht="12.75"/>
    <row r="435" s="6" customFormat="1" ht="12.75"/>
    <row r="436" s="6" customFormat="1" ht="12.75"/>
    <row r="437" s="6" customFormat="1" ht="12.75"/>
    <row r="438" s="6" customFormat="1" ht="12.75"/>
    <row r="439" s="6" customFormat="1" ht="12.75"/>
    <row r="440" s="6" customFormat="1" ht="12.75"/>
    <row r="441" s="6" customFormat="1" ht="12.75"/>
    <row r="442" s="6" customFormat="1" ht="12.75"/>
    <row r="443" s="6" customFormat="1" ht="12.75"/>
    <row r="444" s="6" customFormat="1" ht="12.75"/>
    <row r="445" s="6" customFormat="1" ht="12.75"/>
    <row r="446" s="6" customFormat="1" ht="12.75"/>
    <row r="447" s="6" customFormat="1" ht="12.75"/>
    <row r="448" s="6" customFormat="1" ht="12.75"/>
    <row r="449" s="6" customFormat="1" ht="12.75"/>
    <row r="450" s="6" customFormat="1" ht="12.75"/>
    <row r="451" s="6" customFormat="1" ht="12.75"/>
    <row r="452" s="6" customFormat="1" ht="12.75"/>
    <row r="453" s="6" customFormat="1" ht="12.75"/>
    <row r="454" s="6" customFormat="1" ht="12.75"/>
    <row r="455" s="6" customFormat="1" ht="12.75"/>
    <row r="456" s="6" customFormat="1" ht="12.75"/>
    <row r="457" s="6" customFormat="1" ht="12.75"/>
    <row r="458" s="6" customFormat="1" ht="12.75"/>
    <row r="459" s="6" customFormat="1" ht="12.75"/>
    <row r="460" s="6" customFormat="1" ht="12.75"/>
    <row r="461" s="6" customFormat="1" ht="12.75"/>
    <row r="462" s="6" customFormat="1" ht="12.75"/>
    <row r="463" s="6" customFormat="1" ht="12.75"/>
    <row r="464" s="6" customFormat="1" ht="12.75"/>
    <row r="465" s="6" customFormat="1" ht="12.75"/>
    <row r="466" s="6" customFormat="1" ht="12.75"/>
    <row r="467" s="6" customFormat="1" ht="12.75"/>
    <row r="468" s="6" customFormat="1" ht="12.75"/>
    <row r="469" s="6" customFormat="1" ht="12.75"/>
    <row r="470" s="6" customFormat="1" ht="12.75"/>
    <row r="471" s="6" customFormat="1" ht="12.75"/>
    <row r="472" s="6" customFormat="1" ht="12.75"/>
    <row r="473" s="6" customFormat="1" ht="12.75"/>
    <row r="474" s="6" customFormat="1" ht="12.75"/>
    <row r="475" s="6" customFormat="1" ht="12.75"/>
    <row r="476" s="6" customFormat="1" ht="12.75"/>
    <row r="477" s="6" customFormat="1" ht="12.75"/>
    <row r="478" s="6" customFormat="1" ht="12.75"/>
    <row r="479" s="6" customFormat="1" ht="12.75"/>
    <row r="480" s="6" customFormat="1" ht="12.75"/>
    <row r="481" s="6" customFormat="1" ht="12.75"/>
    <row r="482" s="6" customFormat="1" ht="12.75"/>
    <row r="483" s="6" customFormat="1" ht="12.75"/>
    <row r="484" s="6" customFormat="1" ht="12.75"/>
    <row r="485" s="6" customFormat="1" ht="12.75"/>
    <row r="486" s="6" customFormat="1" ht="12.75"/>
    <row r="487" s="6" customFormat="1" ht="12.75"/>
    <row r="488" s="6" customFormat="1" ht="12.75"/>
    <row r="489" s="6" customFormat="1" ht="12.75"/>
    <row r="490" s="6" customFormat="1" ht="12.75"/>
    <row r="491" s="6" customFormat="1" ht="12.75"/>
    <row r="492" s="6" customFormat="1" ht="12.75"/>
    <row r="493" s="6" customFormat="1" ht="12.75"/>
    <row r="494" s="6" customFormat="1" ht="12.75"/>
    <row r="495" s="6" customFormat="1" ht="12.75"/>
    <row r="496" s="6" customFormat="1" ht="12.75"/>
    <row r="497" s="6" customFormat="1" ht="12.75"/>
    <row r="498" s="6" customFormat="1" ht="12.75"/>
    <row r="499" s="6" customFormat="1" ht="12.75"/>
    <row r="500" s="6" customFormat="1" ht="12.75"/>
    <row r="501" s="6" customFormat="1" ht="12.75"/>
    <row r="502" s="6" customFormat="1" ht="12.75"/>
    <row r="503" s="6" customFormat="1" ht="12.75"/>
    <row r="504" s="6" customFormat="1" ht="12.75"/>
    <row r="505" s="6" customFormat="1" ht="12.75"/>
    <row r="506" s="6" customFormat="1" ht="12.75"/>
    <row r="507" s="6" customFormat="1" ht="12.75"/>
    <row r="508" s="6" customFormat="1" ht="12.75"/>
    <row r="509" s="6" customFormat="1" ht="12.75"/>
    <row r="510" s="6" customFormat="1" ht="12.75"/>
    <row r="511" s="6" customFormat="1" ht="12.75"/>
    <row r="512" s="6" customFormat="1" ht="12.75"/>
    <row r="513" s="6" customFormat="1" ht="12.75"/>
    <row r="514" s="6" customFormat="1" ht="12.75"/>
    <row r="515" s="6" customFormat="1" ht="12.75"/>
    <row r="516" s="6" customFormat="1" ht="12.75"/>
    <row r="517" s="6" customFormat="1" ht="12.75"/>
    <row r="518" s="6" customFormat="1" ht="12.75"/>
    <row r="519" s="6" customFormat="1" ht="12.75"/>
    <row r="520" s="6" customFormat="1" ht="12.75"/>
    <row r="521" s="6" customFormat="1" ht="12.75"/>
    <row r="522" s="6" customFormat="1" ht="12.75"/>
    <row r="523" s="6" customFormat="1" ht="12.75"/>
    <row r="524" s="6" customFormat="1" ht="12.75"/>
    <row r="525" s="6" customFormat="1" ht="12.75"/>
    <row r="526" s="6" customFormat="1" ht="12.75"/>
    <row r="527" s="6" customFormat="1" ht="12.75"/>
    <row r="528" s="6" customFormat="1" ht="12.75"/>
    <row r="529" s="6" customFormat="1" ht="12.75"/>
    <row r="530" s="6" customFormat="1" ht="12.75"/>
    <row r="531" s="6" customFormat="1" ht="12.75"/>
    <row r="532" s="6" customFormat="1" ht="12.75"/>
  </sheetData>
  <sheetProtection/>
  <mergeCells count="3">
    <mergeCell ref="A48:B48"/>
    <mergeCell ref="A56:G56"/>
    <mergeCell ref="C59:E59"/>
  </mergeCells>
  <hyperlinks>
    <hyperlink ref="C59:E59" location="содержание!A1" display="Вернуться в содержание.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selection activeCell="M20" sqref="M20"/>
    </sheetView>
  </sheetViews>
  <sheetFormatPr defaultColWidth="9.00390625" defaultRowHeight="12.75"/>
  <cols>
    <col min="3" max="3" width="25.00390625" style="0" customWidth="1"/>
    <col min="4" max="4" width="10.875" style="0" customWidth="1"/>
    <col min="5" max="5" width="10.00390625" style="0" customWidth="1"/>
    <col min="6" max="6" width="10.75390625" style="0" customWidth="1"/>
    <col min="10" max="10" width="5.75390625" style="0" customWidth="1"/>
  </cols>
  <sheetData>
    <row r="1" spans="1:8" ht="13.5" thickBot="1">
      <c r="A1" s="531"/>
      <c r="B1" s="531"/>
      <c r="C1" s="531"/>
      <c r="D1" s="531"/>
      <c r="E1" s="531"/>
      <c r="F1" s="531"/>
      <c r="G1" s="531"/>
      <c r="H1" s="532"/>
    </row>
    <row r="2" spans="1:8" ht="13.5" thickTop="1">
      <c r="A2" s="6"/>
      <c r="B2" s="6"/>
      <c r="C2" s="6"/>
      <c r="D2" s="111" t="s">
        <v>742</v>
      </c>
      <c r="E2" s="111"/>
      <c r="F2" s="57"/>
      <c r="G2" s="64"/>
      <c r="H2" s="1"/>
    </row>
    <row r="3" spans="1:8" ht="12.75">
      <c r="A3" s="6"/>
      <c r="B3" s="6"/>
      <c r="C3" s="6"/>
      <c r="D3" s="111" t="s">
        <v>743</v>
      </c>
      <c r="E3" s="111"/>
      <c r="F3" s="57"/>
      <c r="G3" s="64"/>
      <c r="H3" s="1"/>
    </row>
    <row r="4" spans="1:8" ht="12.75">
      <c r="A4" s="6"/>
      <c r="B4" s="6"/>
      <c r="C4" s="6"/>
      <c r="D4" s="111" t="s">
        <v>1835</v>
      </c>
      <c r="E4" s="111"/>
      <c r="F4" s="57"/>
      <c r="G4" s="64"/>
      <c r="H4" s="1"/>
    </row>
    <row r="5" spans="1:8" ht="13.5" thickBot="1">
      <c r="A5" s="531"/>
      <c r="B5" s="531"/>
      <c r="C5" s="531"/>
      <c r="D5" s="799" t="s">
        <v>1590</v>
      </c>
      <c r="E5" s="799"/>
      <c r="F5" s="533"/>
      <c r="G5" s="534"/>
      <c r="H5" s="532"/>
    </row>
    <row r="6" spans="1:8" ht="13.5" thickTop="1">
      <c r="A6" s="6"/>
      <c r="B6" s="6"/>
      <c r="C6" s="6"/>
      <c r="D6" s="6"/>
      <c r="E6" s="64"/>
      <c r="F6" s="57"/>
      <c r="G6" s="64"/>
      <c r="H6" s="14"/>
    </row>
    <row r="7" spans="1:10" ht="26.25">
      <c r="A7" s="1087" t="s">
        <v>744</v>
      </c>
      <c r="B7" s="1087"/>
      <c r="C7" s="1087"/>
      <c r="D7" s="1087"/>
      <c r="E7" s="1087"/>
      <c r="F7" s="1087"/>
      <c r="G7" s="1087"/>
      <c r="H7" s="1087"/>
      <c r="I7" s="998"/>
      <c r="J7" s="998"/>
    </row>
    <row r="8" spans="1:10" ht="15.75" customHeight="1">
      <c r="A8" s="999"/>
      <c r="B8" s="1000"/>
      <c r="C8" s="1000"/>
      <c r="D8" s="1001"/>
      <c r="E8" s="1002"/>
      <c r="F8" s="1000"/>
      <c r="G8" s="1000"/>
      <c r="H8" s="1003"/>
      <c r="I8" s="998"/>
      <c r="J8" s="998"/>
    </row>
    <row r="9" spans="1:10" ht="15.75">
      <c r="A9" s="1083" t="s">
        <v>745</v>
      </c>
      <c r="B9" s="1083"/>
      <c r="C9" s="1083"/>
      <c r="D9" s="1083"/>
      <c r="E9" s="1083"/>
      <c r="F9" s="1083"/>
      <c r="G9" s="1083"/>
      <c r="H9" s="1083"/>
      <c r="I9" s="1004"/>
      <c r="J9" s="998"/>
    </row>
    <row r="10" spans="1:10" ht="15" customHeight="1">
      <c r="A10" s="1084" t="s">
        <v>746</v>
      </c>
      <c r="B10" s="1084" t="s">
        <v>735</v>
      </c>
      <c r="C10" s="1085" t="s">
        <v>747</v>
      </c>
      <c r="D10" s="1086" t="s">
        <v>748</v>
      </c>
      <c r="E10" s="1086" t="s">
        <v>749</v>
      </c>
      <c r="F10" s="1085" t="s">
        <v>750</v>
      </c>
      <c r="G10" s="1085"/>
      <c r="H10" s="1085"/>
      <c r="I10" s="1004"/>
      <c r="J10" s="998"/>
    </row>
    <row r="11" spans="1:10" ht="33" customHeight="1">
      <c r="A11" s="1084"/>
      <c r="B11" s="1084"/>
      <c r="C11" s="1085"/>
      <c r="D11" s="1086"/>
      <c r="E11" s="1086"/>
      <c r="F11" s="1005" t="s">
        <v>751</v>
      </c>
      <c r="G11" s="1005" t="s">
        <v>752</v>
      </c>
      <c r="H11" s="1006" t="s">
        <v>753</v>
      </c>
      <c r="I11" s="1004"/>
      <c r="J11" s="998"/>
    </row>
    <row r="12" spans="1:10" ht="17.25" customHeight="1">
      <c r="A12" s="1007">
        <v>15</v>
      </c>
      <c r="B12" s="1007">
        <v>40</v>
      </c>
      <c r="C12" s="1008" t="s">
        <v>754</v>
      </c>
      <c r="D12" s="1009">
        <v>15</v>
      </c>
      <c r="E12" s="1009">
        <v>120</v>
      </c>
      <c r="F12" s="1010">
        <v>703.9098630508475</v>
      </c>
      <c r="G12" s="1010">
        <v>398.1410847457627</v>
      </c>
      <c r="H12" s="1011">
        <v>267.7241857627119</v>
      </c>
      <c r="I12" s="1004"/>
      <c r="J12" s="998"/>
    </row>
    <row r="13" spans="1:10" ht="15" customHeight="1">
      <c r="A13" s="1007">
        <v>20</v>
      </c>
      <c r="B13" s="1007">
        <v>40</v>
      </c>
      <c r="C13" s="1008" t="s">
        <v>755</v>
      </c>
      <c r="D13" s="1009">
        <v>15</v>
      </c>
      <c r="E13" s="1009">
        <v>120</v>
      </c>
      <c r="F13" s="1010">
        <v>860.4494644067797</v>
      </c>
      <c r="G13" s="1010">
        <v>458.1303559322035</v>
      </c>
      <c r="H13" s="1012">
        <v>307.89577220338987</v>
      </c>
      <c r="I13" s="1004"/>
      <c r="J13" s="998"/>
    </row>
    <row r="14" spans="1:10" ht="15" customHeight="1">
      <c r="A14" s="1007">
        <v>25</v>
      </c>
      <c r="B14" s="1007">
        <v>40</v>
      </c>
      <c r="C14" s="1008" t="s">
        <v>756</v>
      </c>
      <c r="D14" s="1009">
        <v>25</v>
      </c>
      <c r="E14" s="1009">
        <v>140</v>
      </c>
      <c r="F14" s="1010">
        <v>1094.9996949152542</v>
      </c>
      <c r="G14" s="1010">
        <v>558.0007627118645</v>
      </c>
      <c r="H14" s="1012">
        <v>375.2803688135593</v>
      </c>
      <c r="I14" s="1004"/>
      <c r="J14" s="998"/>
    </row>
    <row r="15" spans="1:10" ht="15" customHeight="1">
      <c r="A15" s="1007">
        <v>32</v>
      </c>
      <c r="B15" s="1007">
        <v>40</v>
      </c>
      <c r="C15" s="1008" t="s">
        <v>757</v>
      </c>
      <c r="D15" s="1009">
        <v>25</v>
      </c>
      <c r="E15" s="1009">
        <v>140</v>
      </c>
      <c r="F15" s="1010">
        <v>1173.2694955932204</v>
      </c>
      <c r="G15" s="1010">
        <v>606.9305593220339</v>
      </c>
      <c r="H15" s="1012">
        <v>407.93598101694914</v>
      </c>
      <c r="I15" s="1004"/>
      <c r="J15" s="998"/>
    </row>
    <row r="16" spans="1:10" ht="15" customHeight="1">
      <c r="A16" s="1007">
        <v>40</v>
      </c>
      <c r="B16" s="1007">
        <v>40</v>
      </c>
      <c r="C16" s="1008" t="s">
        <v>758</v>
      </c>
      <c r="D16" s="1009">
        <v>32</v>
      </c>
      <c r="E16" s="1009">
        <v>165</v>
      </c>
      <c r="F16" s="1010">
        <v>1329.5499254237286</v>
      </c>
      <c r="G16" s="1010">
        <v>645.4711525423728</v>
      </c>
      <c r="H16" s="1012">
        <v>424.26378711864413</v>
      </c>
      <c r="I16" s="1004"/>
      <c r="J16" s="998"/>
    </row>
    <row r="17" spans="1:10" ht="15" customHeight="1">
      <c r="A17" s="1007">
        <v>50</v>
      </c>
      <c r="B17" s="1007">
        <v>40</v>
      </c>
      <c r="C17" s="1008" t="s">
        <v>759</v>
      </c>
      <c r="D17" s="1009">
        <v>40</v>
      </c>
      <c r="E17" s="1009">
        <v>180</v>
      </c>
      <c r="F17" s="1010">
        <v>1735.1533627118647</v>
      </c>
      <c r="G17" s="1010">
        <v>735.2874915254237</v>
      </c>
      <c r="H17" s="1012">
        <v>468.84128949152546</v>
      </c>
      <c r="I17" s="1004"/>
      <c r="J17" s="998"/>
    </row>
    <row r="18" spans="1:10" ht="15" customHeight="1">
      <c r="A18" s="1007">
        <v>65</v>
      </c>
      <c r="B18" s="1007">
        <v>16</v>
      </c>
      <c r="C18" s="1008" t="s">
        <v>760</v>
      </c>
      <c r="D18" s="1009">
        <v>50</v>
      </c>
      <c r="E18" s="1009">
        <v>200</v>
      </c>
      <c r="F18" s="1010">
        <v>2216.9532284745765</v>
      </c>
      <c r="G18" s="1010">
        <v>896.4877118644068</v>
      </c>
      <c r="H18" s="1012">
        <v>576.9158155932205</v>
      </c>
      <c r="I18" s="1004"/>
      <c r="J18" s="998"/>
    </row>
    <row r="19" spans="1:10" ht="15" customHeight="1">
      <c r="A19" s="1007">
        <v>65</v>
      </c>
      <c r="B19" s="1007">
        <v>25</v>
      </c>
      <c r="C19" s="1008" t="s">
        <v>761</v>
      </c>
      <c r="D19" s="1009">
        <v>50</v>
      </c>
      <c r="E19" s="1009">
        <v>200</v>
      </c>
      <c r="F19" s="1010">
        <v>2510.335395254237</v>
      </c>
      <c r="G19" s="1010">
        <v>1004.0662372881358</v>
      </c>
      <c r="H19" s="1012">
        <v>624.085033220339</v>
      </c>
      <c r="I19" s="1004"/>
      <c r="J19" s="998"/>
    </row>
    <row r="20" spans="1:10" ht="15" customHeight="1">
      <c r="A20" s="1007">
        <v>80</v>
      </c>
      <c r="B20" s="1007">
        <v>16</v>
      </c>
      <c r="C20" s="1008" t="s">
        <v>762</v>
      </c>
      <c r="D20" s="1009">
        <v>65</v>
      </c>
      <c r="E20" s="1009">
        <v>210</v>
      </c>
      <c r="F20" s="1010">
        <v>2692.792149152542</v>
      </c>
      <c r="G20" s="1010">
        <v>1058.0230677966103</v>
      </c>
      <c r="H20" s="1012">
        <v>707.279092881356</v>
      </c>
      <c r="I20" s="1004"/>
      <c r="J20" s="998"/>
    </row>
    <row r="21" spans="1:10" ht="15" customHeight="1">
      <c r="A21" s="1007">
        <v>80</v>
      </c>
      <c r="B21" s="1007">
        <v>25</v>
      </c>
      <c r="C21" s="1008" t="s">
        <v>763</v>
      </c>
      <c r="D21" s="1009">
        <v>65</v>
      </c>
      <c r="E21" s="1009">
        <v>210</v>
      </c>
      <c r="F21" s="1010">
        <v>3222.5387471186446</v>
      </c>
      <c r="G21" s="1010">
        <v>1093.8825762711867</v>
      </c>
      <c r="H21" s="1012">
        <v>735.010446101695</v>
      </c>
      <c r="I21" s="1004"/>
      <c r="J21" s="998"/>
    </row>
    <row r="22" spans="1:10" ht="15" customHeight="1">
      <c r="A22" s="1007">
        <v>100</v>
      </c>
      <c r="B22" s="1007">
        <v>16</v>
      </c>
      <c r="C22" s="1008" t="s">
        <v>764</v>
      </c>
      <c r="D22" s="1009">
        <v>75</v>
      </c>
      <c r="E22" s="1009">
        <v>230</v>
      </c>
      <c r="F22" s="1010">
        <v>3189.105620338983</v>
      </c>
      <c r="G22" s="1010">
        <v>1290.9423050847456</v>
      </c>
      <c r="H22" s="1012">
        <v>831.9405966101696</v>
      </c>
      <c r="I22" s="1004"/>
      <c r="J22" s="998"/>
    </row>
    <row r="23" spans="1:10" ht="15" customHeight="1">
      <c r="A23" s="1007">
        <v>100</v>
      </c>
      <c r="B23" s="1007">
        <v>25</v>
      </c>
      <c r="C23" s="1008" t="s">
        <v>765</v>
      </c>
      <c r="D23" s="1009">
        <v>75</v>
      </c>
      <c r="E23" s="1009">
        <v>230</v>
      </c>
      <c r="F23" s="1010">
        <v>3549.6132122033896</v>
      </c>
      <c r="G23" s="1010">
        <v>1434.380338983051</v>
      </c>
      <c r="H23" s="1012">
        <v>887.4033030508474</v>
      </c>
      <c r="I23" s="1004"/>
      <c r="J23" s="998"/>
    </row>
    <row r="24" spans="1:10" ht="15" customHeight="1">
      <c r="A24" s="1007">
        <v>125</v>
      </c>
      <c r="B24" s="1007">
        <v>16</v>
      </c>
      <c r="C24" s="1008" t="s">
        <v>766</v>
      </c>
      <c r="D24" s="1009">
        <v>100</v>
      </c>
      <c r="E24" s="1009">
        <v>320</v>
      </c>
      <c r="F24" s="1010">
        <v>5597.586606101696</v>
      </c>
      <c r="G24" s="1010">
        <v>2470.9547288135595</v>
      </c>
      <c r="H24" s="1012">
        <v>1663.8811932203391</v>
      </c>
      <c r="I24" s="1004"/>
      <c r="J24" s="998"/>
    </row>
    <row r="25" spans="1:10" ht="15" customHeight="1">
      <c r="A25" s="1007">
        <v>125</v>
      </c>
      <c r="B25" s="1007">
        <v>25</v>
      </c>
      <c r="C25" s="1008" t="s">
        <v>767</v>
      </c>
      <c r="D25" s="1009">
        <v>100</v>
      </c>
      <c r="E25" s="1009">
        <v>320</v>
      </c>
      <c r="F25" s="1010">
        <v>5958.094197966102</v>
      </c>
      <c r="G25" s="1010">
        <v>2639.52793220339</v>
      </c>
      <c r="H25" s="1012">
        <v>1774.8066061016948</v>
      </c>
      <c r="I25" s="1004"/>
      <c r="J25" s="998"/>
    </row>
    <row r="26" spans="1:10" ht="15" customHeight="1">
      <c r="A26" s="1007">
        <v>150</v>
      </c>
      <c r="B26" s="1007">
        <v>16</v>
      </c>
      <c r="C26" s="1008" t="s">
        <v>768</v>
      </c>
      <c r="D26" s="1009">
        <v>125</v>
      </c>
      <c r="E26" s="1009">
        <v>380</v>
      </c>
      <c r="F26" s="1010">
        <v>8173.75156881356</v>
      </c>
      <c r="G26" s="1010">
        <v>2969.301355932204</v>
      </c>
      <c r="H26" s="1012">
        <v>1996.6574318644068</v>
      </c>
      <c r="I26" s="1004"/>
      <c r="J26" s="998"/>
    </row>
    <row r="27" spans="1:10" ht="15" customHeight="1">
      <c r="A27" s="1007">
        <v>150</v>
      </c>
      <c r="B27" s="1007">
        <v>25</v>
      </c>
      <c r="C27" s="1008" t="s">
        <v>769</v>
      </c>
      <c r="D27" s="1009">
        <v>125</v>
      </c>
      <c r="E27" s="1009">
        <v>380</v>
      </c>
      <c r="F27" s="1010">
        <v>8694.94550644068</v>
      </c>
      <c r="G27" s="1010">
        <v>3216.631423728814</v>
      </c>
      <c r="H27" s="1012">
        <v>2163.04555118644</v>
      </c>
      <c r="I27" s="1004"/>
      <c r="J27" s="998"/>
    </row>
    <row r="28" spans="1:10" ht="15" customHeight="1">
      <c r="A28" s="1007">
        <v>200</v>
      </c>
      <c r="B28" s="1007">
        <v>16</v>
      </c>
      <c r="C28" s="1008" t="s">
        <v>770</v>
      </c>
      <c r="D28" s="1009">
        <v>150</v>
      </c>
      <c r="E28" s="1009">
        <v>450</v>
      </c>
      <c r="F28" s="1010">
        <v>14667.812481355932</v>
      </c>
      <c r="G28" s="1010">
        <v>5809.240372881356</v>
      </c>
      <c r="H28" s="1012">
        <v>3910.120804067797</v>
      </c>
      <c r="I28" s="1004"/>
      <c r="J28" s="998"/>
    </row>
    <row r="29" spans="1:10" ht="15" customHeight="1">
      <c r="A29" s="1007">
        <v>200</v>
      </c>
      <c r="B29" s="1007">
        <v>25</v>
      </c>
      <c r="C29" s="1008" t="s">
        <v>771</v>
      </c>
      <c r="D29" s="1009">
        <v>150</v>
      </c>
      <c r="E29" s="1009">
        <v>450</v>
      </c>
      <c r="F29" s="1010">
        <v>15635.040614237289</v>
      </c>
      <c r="G29" s="1010">
        <v>6576.700881355932</v>
      </c>
      <c r="H29" s="1012">
        <v>4423.28042440678</v>
      </c>
      <c r="I29" s="1004"/>
      <c r="J29" s="998"/>
    </row>
    <row r="30" spans="1:10" ht="15" customHeight="1">
      <c r="A30" s="1007">
        <v>250</v>
      </c>
      <c r="B30" s="1007">
        <v>16</v>
      </c>
      <c r="C30" s="1008" t="s">
        <v>1979</v>
      </c>
      <c r="D30" s="1009">
        <v>200</v>
      </c>
      <c r="E30" s="1009">
        <v>530</v>
      </c>
      <c r="F30" s="1010">
        <f>17949.1831647458*1.15</f>
        <v>20641.560639457668</v>
      </c>
      <c r="G30" s="1010">
        <f>9029.55828813559*1.15</f>
        <v>10383.992031355927</v>
      </c>
      <c r="H30" s="1012">
        <f>5820*1.2</f>
        <v>6984</v>
      </c>
      <c r="I30" s="1004"/>
      <c r="J30" s="998"/>
    </row>
    <row r="31" spans="1:10" ht="15" customHeight="1">
      <c r="A31" s="1007">
        <v>250</v>
      </c>
      <c r="B31" s="1007">
        <v>25</v>
      </c>
      <c r="C31" s="1008" t="s">
        <v>1980</v>
      </c>
      <c r="D31" s="1009">
        <v>200</v>
      </c>
      <c r="E31" s="1009">
        <v>530</v>
      </c>
      <c r="F31" s="1010">
        <f>19500.5839159322*1.15</f>
        <v>22425.671503322028</v>
      </c>
      <c r="G31" s="1010">
        <f>9897.22433898305*1.15</f>
        <v>11381.807989830506</v>
      </c>
      <c r="H31" s="1012">
        <f>6378*1.2</f>
        <v>7653.599999999999</v>
      </c>
      <c r="I31" s="1004"/>
      <c r="J31" s="998"/>
    </row>
    <row r="32" spans="1:10" ht="15" customHeight="1">
      <c r="A32" s="1007">
        <v>300</v>
      </c>
      <c r="B32" s="1007">
        <v>16</v>
      </c>
      <c r="C32" s="1008" t="s">
        <v>772</v>
      </c>
      <c r="D32" s="1009">
        <v>250</v>
      </c>
      <c r="E32" s="1009">
        <v>750</v>
      </c>
      <c r="F32" s="1010">
        <v>0</v>
      </c>
      <c r="G32" s="1010">
        <v>35773.71376271186</v>
      </c>
      <c r="H32" s="1012">
        <v>24054.22761762712</v>
      </c>
      <c r="I32" s="1004"/>
      <c r="J32" s="998"/>
    </row>
    <row r="33" spans="1:10" ht="15" customHeight="1">
      <c r="A33" s="1007">
        <v>500</v>
      </c>
      <c r="B33" s="1007">
        <v>16</v>
      </c>
      <c r="C33" s="1008" t="s">
        <v>773</v>
      </c>
      <c r="D33" s="1009">
        <v>390</v>
      </c>
      <c r="E33" s="1009">
        <v>990</v>
      </c>
      <c r="F33" s="1013"/>
      <c r="G33" s="1014"/>
      <c r="H33" s="1012">
        <v>217838.13559322036</v>
      </c>
      <c r="I33" s="1004"/>
      <c r="J33" s="998"/>
    </row>
    <row r="34" spans="1:10" ht="15.75">
      <c r="A34" s="1015"/>
      <c r="B34" s="1015"/>
      <c r="C34" s="1016"/>
      <c r="D34" s="1016"/>
      <c r="E34" s="1016"/>
      <c r="F34" s="1017"/>
      <c r="G34" s="998"/>
      <c r="H34" s="998"/>
      <c r="I34" s="998"/>
      <c r="J34" s="998"/>
    </row>
    <row r="35" spans="1:10" ht="15.75">
      <c r="A35" s="1083" t="s">
        <v>774</v>
      </c>
      <c r="B35" s="1083"/>
      <c r="C35" s="1083"/>
      <c r="D35" s="1083"/>
      <c r="E35" s="1083"/>
      <c r="F35" s="1083"/>
      <c r="G35" s="1083"/>
      <c r="H35" s="1083"/>
      <c r="I35" s="998"/>
      <c r="J35" s="998"/>
    </row>
    <row r="36" spans="1:10" ht="12.75">
      <c r="A36" s="1088" t="s">
        <v>746</v>
      </c>
      <c r="B36" s="1088" t="s">
        <v>735</v>
      </c>
      <c r="C36" s="1085" t="s">
        <v>775</v>
      </c>
      <c r="D36" s="1085" t="s">
        <v>748</v>
      </c>
      <c r="E36" s="1085" t="s">
        <v>749</v>
      </c>
      <c r="F36" s="1085" t="s">
        <v>750</v>
      </c>
      <c r="G36" s="1085"/>
      <c r="H36" s="1085"/>
      <c r="I36" s="998"/>
      <c r="J36" s="998"/>
    </row>
    <row r="37" spans="1:10" ht="37.5" customHeight="1">
      <c r="A37" s="1088"/>
      <c r="B37" s="1088"/>
      <c r="C37" s="1085"/>
      <c r="D37" s="1085"/>
      <c r="E37" s="1085"/>
      <c r="F37" s="1005" t="s">
        <v>751</v>
      </c>
      <c r="G37" s="1005" t="s">
        <v>752</v>
      </c>
      <c r="H37" s="1006" t="s">
        <v>753</v>
      </c>
      <c r="I37" s="998"/>
      <c r="J37" s="998"/>
    </row>
    <row r="38" spans="1:10" ht="15">
      <c r="A38" s="1018">
        <v>15</v>
      </c>
      <c r="B38" s="1018">
        <v>40</v>
      </c>
      <c r="C38" s="1019" t="s">
        <v>776</v>
      </c>
      <c r="D38" s="1019">
        <v>15</v>
      </c>
      <c r="E38" s="1019">
        <v>200</v>
      </c>
      <c r="F38" s="1020">
        <v>606.9305593220339</v>
      </c>
      <c r="G38" s="1020">
        <v>308.6598813559322</v>
      </c>
      <c r="H38" s="1021">
        <v>206.8188772881356</v>
      </c>
      <c r="I38" s="998"/>
      <c r="J38" s="998"/>
    </row>
    <row r="39" spans="1:10" ht="15">
      <c r="A39" s="1018">
        <v>20</v>
      </c>
      <c r="B39" s="1018">
        <v>40</v>
      </c>
      <c r="C39" s="1019" t="s">
        <v>777</v>
      </c>
      <c r="D39" s="1019">
        <v>15</v>
      </c>
      <c r="E39" s="1019">
        <v>200</v>
      </c>
      <c r="F39" s="1020">
        <v>606.9305593220339</v>
      </c>
      <c r="G39" s="1020">
        <v>333.7950508474577</v>
      </c>
      <c r="H39" s="1021">
        <v>221.85082576271185</v>
      </c>
      <c r="I39" s="998"/>
      <c r="J39" s="998"/>
    </row>
    <row r="40" spans="1:10" ht="15">
      <c r="A40" s="1018">
        <v>25</v>
      </c>
      <c r="B40" s="1018">
        <v>40</v>
      </c>
      <c r="C40" s="1019" t="s">
        <v>778</v>
      </c>
      <c r="D40" s="1019">
        <v>25</v>
      </c>
      <c r="E40" s="1019">
        <v>230</v>
      </c>
      <c r="F40" s="1020">
        <v>657.536033898305</v>
      </c>
      <c r="G40" s="1020">
        <v>333.7950508474577</v>
      </c>
      <c r="H40" s="1021">
        <v>221.85082576271185</v>
      </c>
      <c r="I40" s="998"/>
      <c r="J40" s="998"/>
    </row>
    <row r="41" spans="1:10" ht="15">
      <c r="A41" s="1018">
        <v>32</v>
      </c>
      <c r="B41" s="1018">
        <v>40</v>
      </c>
      <c r="C41" s="1019" t="s">
        <v>779</v>
      </c>
      <c r="D41" s="1019">
        <v>25</v>
      </c>
      <c r="E41" s="1019">
        <v>230</v>
      </c>
      <c r="F41" s="1020">
        <v>708.1415084745763</v>
      </c>
      <c r="G41" s="1020">
        <v>351.5572372881356</v>
      </c>
      <c r="H41" s="1021">
        <v>235.84608813559322</v>
      </c>
      <c r="I41" s="998"/>
      <c r="J41" s="998"/>
    </row>
    <row r="42" spans="1:10" ht="15">
      <c r="A42" s="1018">
        <v>40</v>
      </c>
      <c r="B42" s="1018">
        <v>40</v>
      </c>
      <c r="C42" s="1019" t="s">
        <v>780</v>
      </c>
      <c r="D42" s="1019">
        <v>32</v>
      </c>
      <c r="E42" s="1019">
        <v>250</v>
      </c>
      <c r="F42" s="1020">
        <v>809.0173220338984</v>
      </c>
      <c r="G42" s="1020">
        <v>466.17361016949155</v>
      </c>
      <c r="H42" s="1021">
        <v>305.04488542372883</v>
      </c>
      <c r="I42" s="998"/>
      <c r="J42" s="998"/>
    </row>
    <row r="43" spans="1:10" ht="15">
      <c r="A43" s="1018">
        <v>50</v>
      </c>
      <c r="B43" s="1018">
        <v>40</v>
      </c>
      <c r="C43" s="1019" t="s">
        <v>781</v>
      </c>
      <c r="D43" s="1019">
        <v>40</v>
      </c>
      <c r="E43" s="1019">
        <v>270</v>
      </c>
      <c r="F43" s="1020">
        <v>1062.0446949152542</v>
      </c>
      <c r="G43" s="1020">
        <v>537.8926271186441</v>
      </c>
      <c r="H43" s="1021">
        <v>332.7762386440678</v>
      </c>
      <c r="I43" s="998"/>
      <c r="J43" s="998"/>
    </row>
    <row r="44" spans="1:10" ht="15">
      <c r="A44" s="1018">
        <v>65</v>
      </c>
      <c r="B44" s="1018">
        <v>25</v>
      </c>
      <c r="C44" s="1019" t="s">
        <v>782</v>
      </c>
      <c r="D44" s="1019">
        <v>50</v>
      </c>
      <c r="E44" s="1019">
        <v>280</v>
      </c>
      <c r="F44" s="1020">
        <v>1415.9478813559322</v>
      </c>
      <c r="G44" s="1020">
        <v>717.1901694915255</v>
      </c>
      <c r="H44" s="1021">
        <v>456.9193993220339</v>
      </c>
      <c r="I44" s="998"/>
      <c r="J44" s="998"/>
    </row>
    <row r="45" spans="1:10" ht="15">
      <c r="A45" s="1018">
        <v>80</v>
      </c>
      <c r="B45" s="1018">
        <v>25</v>
      </c>
      <c r="C45" s="1019" t="s">
        <v>783</v>
      </c>
      <c r="D45" s="1019">
        <v>65</v>
      </c>
      <c r="E45" s="1019">
        <v>280</v>
      </c>
      <c r="F45" s="1020">
        <v>1719.245593220339</v>
      </c>
      <c r="G45" s="1020">
        <v>896.4877118644068</v>
      </c>
      <c r="H45" s="1021">
        <v>568.6223267796611</v>
      </c>
      <c r="I45" s="998"/>
      <c r="J45" s="998"/>
    </row>
    <row r="46" spans="1:10" ht="15">
      <c r="A46" s="1018">
        <v>100</v>
      </c>
      <c r="B46" s="1018">
        <v>25</v>
      </c>
      <c r="C46" s="1019" t="s">
        <v>784</v>
      </c>
      <c r="D46" s="1019">
        <v>75</v>
      </c>
      <c r="E46" s="1019">
        <v>300</v>
      </c>
      <c r="F46" s="1020">
        <v>2376.4464915254234</v>
      </c>
      <c r="G46" s="1020">
        <v>968.2067288135594</v>
      </c>
      <c r="H46" s="1021">
        <v>665.5524772881356</v>
      </c>
      <c r="I46" s="998"/>
      <c r="J46" s="998"/>
    </row>
    <row r="47" spans="1:10" ht="15">
      <c r="A47" s="1018">
        <v>125</v>
      </c>
      <c r="B47" s="1018">
        <v>25</v>
      </c>
      <c r="C47" s="1019" t="s">
        <v>785</v>
      </c>
      <c r="D47" s="1019">
        <v>100</v>
      </c>
      <c r="E47" s="1019">
        <v>300</v>
      </c>
      <c r="F47" s="1020">
        <v>4449.260135593221</v>
      </c>
      <c r="G47" s="1020">
        <v>2187.4300169491526</v>
      </c>
      <c r="H47" s="1021">
        <v>1414.299014237288</v>
      </c>
      <c r="I47" s="998"/>
      <c r="J47" s="998"/>
    </row>
    <row r="48" spans="1:10" ht="15">
      <c r="A48" s="1018">
        <v>150</v>
      </c>
      <c r="B48" s="1018">
        <v>25</v>
      </c>
      <c r="C48" s="1019" t="s">
        <v>786</v>
      </c>
      <c r="D48" s="1019">
        <v>125</v>
      </c>
      <c r="E48" s="1019">
        <v>360</v>
      </c>
      <c r="F48" s="1020">
        <v>5211.023338983051</v>
      </c>
      <c r="G48" s="1020">
        <v>2510.1655932203385</v>
      </c>
      <c r="H48" s="1021">
        <v>1636.1498399999998</v>
      </c>
      <c r="I48" s="998"/>
      <c r="J48" s="998"/>
    </row>
    <row r="49" spans="1:10" ht="15">
      <c r="A49" s="1018">
        <v>200</v>
      </c>
      <c r="B49" s="1018">
        <v>25</v>
      </c>
      <c r="C49" s="1019" t="s">
        <v>787</v>
      </c>
      <c r="D49" s="1019">
        <v>150</v>
      </c>
      <c r="E49" s="1019">
        <v>430</v>
      </c>
      <c r="F49" s="1020">
        <v>11606.415864406781</v>
      </c>
      <c r="G49" s="1020">
        <v>5127.909711864407</v>
      </c>
      <c r="H49" s="1021">
        <v>3327.7623864406783</v>
      </c>
      <c r="I49" s="998"/>
      <c r="J49" s="998"/>
    </row>
    <row r="50" spans="1:10" ht="15">
      <c r="A50" s="1018">
        <v>250</v>
      </c>
      <c r="B50" s="1018">
        <v>25</v>
      </c>
      <c r="C50" s="1019" t="s">
        <v>1981</v>
      </c>
      <c r="D50" s="1019">
        <v>200</v>
      </c>
      <c r="E50" s="1019">
        <v>510</v>
      </c>
      <c r="F50" s="1020">
        <f>13728.494440678*1.15</f>
        <v>15787.768606779699</v>
      </c>
      <c r="G50" s="1020">
        <f>8247.68694915254*1.15</f>
        <v>9484.83999152542</v>
      </c>
      <c r="H50" s="1021">
        <f>5076*1.2</f>
        <v>6091.2</v>
      </c>
      <c r="I50" s="998"/>
      <c r="J50" s="998"/>
    </row>
    <row r="51" spans="1:10" ht="15">
      <c r="A51" s="1018">
        <v>300</v>
      </c>
      <c r="B51" s="1018">
        <v>16</v>
      </c>
      <c r="C51" s="1019" t="s">
        <v>788</v>
      </c>
      <c r="D51" s="1019">
        <v>250</v>
      </c>
      <c r="E51" s="1019">
        <v>730</v>
      </c>
      <c r="F51" s="1020"/>
      <c r="G51" s="1020">
        <v>31771.524508474577</v>
      </c>
      <c r="H51" s="1021">
        <v>20354.813263728818</v>
      </c>
      <c r="I51" s="998"/>
      <c r="J51" s="998"/>
    </row>
    <row r="52" spans="1:10" ht="15.75">
      <c r="A52" s="1018">
        <v>500</v>
      </c>
      <c r="B52" s="1018">
        <v>16</v>
      </c>
      <c r="C52" s="1019" t="s">
        <v>789</v>
      </c>
      <c r="D52" s="1019">
        <v>390</v>
      </c>
      <c r="E52" s="1019">
        <v>990</v>
      </c>
      <c r="F52" s="1022"/>
      <c r="G52" s="1023"/>
      <c r="H52" s="1021">
        <v>201081.35593220338</v>
      </c>
      <c r="I52" s="998"/>
      <c r="J52" s="998"/>
    </row>
    <row r="53" spans="1:10" ht="15.75">
      <c r="A53" s="1082" t="s">
        <v>790</v>
      </c>
      <c r="B53" s="1082"/>
      <c r="C53" s="1082"/>
      <c r="D53" s="1082"/>
      <c r="E53" s="1082"/>
      <c r="F53" s="1082"/>
      <c r="G53" s="1082"/>
      <c r="H53" s="1082"/>
      <c r="I53" s="998"/>
      <c r="J53" s="998"/>
    </row>
    <row r="54" spans="1:10" ht="15.75">
      <c r="A54" s="1083" t="s">
        <v>791</v>
      </c>
      <c r="B54" s="1083"/>
      <c r="C54" s="1083"/>
      <c r="D54" s="1083"/>
      <c r="E54" s="1083"/>
      <c r="F54" s="1083"/>
      <c r="G54" s="1083"/>
      <c r="H54" s="1083"/>
      <c r="I54" s="998"/>
      <c r="J54" s="998"/>
    </row>
    <row r="55" spans="1:10" ht="15">
      <c r="A55" s="1024"/>
      <c r="B55" s="1025"/>
      <c r="C55" s="1025"/>
      <c r="D55" s="1025"/>
      <c r="E55" s="1025"/>
      <c r="F55" s="1025"/>
      <c r="G55" s="1025"/>
      <c r="H55" s="1025"/>
      <c r="I55" s="998"/>
      <c r="J55" s="998"/>
    </row>
    <row r="56" spans="1:10" ht="12.75">
      <c r="A56" s="1084" t="s">
        <v>746</v>
      </c>
      <c r="B56" s="1084" t="s">
        <v>735</v>
      </c>
      <c r="C56" s="1085" t="s">
        <v>775</v>
      </c>
      <c r="D56" s="1086" t="s">
        <v>792</v>
      </c>
      <c r="E56" s="1086" t="s">
        <v>793</v>
      </c>
      <c r="F56" s="1085" t="s">
        <v>750</v>
      </c>
      <c r="G56" s="1085"/>
      <c r="H56" s="1085"/>
      <c r="I56" s="998"/>
      <c r="J56" s="998"/>
    </row>
    <row r="57" spans="1:10" ht="40.5" customHeight="1">
      <c r="A57" s="1084"/>
      <c r="B57" s="1084"/>
      <c r="C57" s="1085"/>
      <c r="D57" s="1085"/>
      <c r="E57" s="1085"/>
      <c r="F57" s="1005" t="s">
        <v>751</v>
      </c>
      <c r="G57" s="1005" t="s">
        <v>752</v>
      </c>
      <c r="H57" s="1006" t="s">
        <v>753</v>
      </c>
      <c r="I57" s="998"/>
      <c r="J57" s="998"/>
    </row>
    <row r="58" spans="1:10" ht="15">
      <c r="A58" s="1018">
        <v>15</v>
      </c>
      <c r="B58" s="1018">
        <v>40</v>
      </c>
      <c r="C58" s="1019" t="s">
        <v>794</v>
      </c>
      <c r="D58" s="1019">
        <v>15</v>
      </c>
      <c r="E58" s="1019">
        <v>200</v>
      </c>
      <c r="F58" s="1020">
        <v>627.7089661016948</v>
      </c>
      <c r="G58" s="1020">
        <v>321.05989830508474</v>
      </c>
      <c r="H58" s="1021">
        <v>216.40822372881357</v>
      </c>
      <c r="I58" s="998"/>
      <c r="J58" s="998"/>
    </row>
    <row r="59" spans="1:10" ht="15">
      <c r="A59" s="1018">
        <v>20</v>
      </c>
      <c r="B59" s="1018">
        <v>40</v>
      </c>
      <c r="C59" s="1019" t="s">
        <v>795</v>
      </c>
      <c r="D59" s="1019">
        <v>15</v>
      </c>
      <c r="E59" s="1019">
        <v>200</v>
      </c>
      <c r="F59" s="1020">
        <v>632.0657288135594</v>
      </c>
      <c r="G59" s="1020">
        <v>339.15722033898305</v>
      </c>
      <c r="H59" s="1021">
        <v>227.5525993220339</v>
      </c>
      <c r="I59" s="998"/>
      <c r="J59" s="998"/>
    </row>
    <row r="60" spans="1:10" ht="15">
      <c r="A60" s="1018">
        <v>25</v>
      </c>
      <c r="B60" s="1018">
        <v>40</v>
      </c>
      <c r="C60" s="1019" t="s">
        <v>796</v>
      </c>
      <c r="D60" s="1019">
        <v>25</v>
      </c>
      <c r="E60" s="1019">
        <v>230</v>
      </c>
      <c r="F60" s="1020">
        <v>708.1415084745763</v>
      </c>
      <c r="G60" s="1020">
        <v>371.33023728813555</v>
      </c>
      <c r="H60" s="1021">
        <v>249.58217898305085</v>
      </c>
      <c r="I60" s="998"/>
      <c r="J60" s="998"/>
    </row>
    <row r="61" spans="1:10" ht="15">
      <c r="A61" s="1018">
        <v>32</v>
      </c>
      <c r="B61" s="1018">
        <v>40</v>
      </c>
      <c r="C61" s="1019" t="s">
        <v>797</v>
      </c>
      <c r="D61" s="1019">
        <v>25</v>
      </c>
      <c r="E61" s="1019">
        <v>230</v>
      </c>
      <c r="F61" s="1020">
        <v>758.7469830508475</v>
      </c>
      <c r="G61" s="1020">
        <v>430.3141016949152</v>
      </c>
      <c r="H61" s="1021">
        <v>291.30879457627117</v>
      </c>
      <c r="I61" s="998"/>
      <c r="J61" s="998"/>
    </row>
    <row r="62" spans="1:10" ht="15">
      <c r="A62" s="1018">
        <v>40</v>
      </c>
      <c r="B62" s="1018">
        <v>40</v>
      </c>
      <c r="C62" s="1019" t="s">
        <v>798</v>
      </c>
      <c r="D62" s="1019">
        <v>32</v>
      </c>
      <c r="E62" s="1019">
        <v>250</v>
      </c>
      <c r="F62" s="1020">
        <v>960.833745762712</v>
      </c>
      <c r="G62" s="1020">
        <v>494.99527118644073</v>
      </c>
      <c r="H62" s="1021">
        <v>332.7762386440678</v>
      </c>
      <c r="I62" s="998"/>
      <c r="J62" s="998"/>
    </row>
    <row r="63" spans="1:10" ht="15">
      <c r="A63" s="1018">
        <v>50</v>
      </c>
      <c r="B63" s="1018">
        <v>40</v>
      </c>
      <c r="C63" s="1019" t="s">
        <v>799</v>
      </c>
      <c r="D63" s="1019">
        <v>40</v>
      </c>
      <c r="E63" s="1019">
        <v>270</v>
      </c>
      <c r="F63" s="1020">
        <v>1264.1314576271188</v>
      </c>
      <c r="G63" s="1020">
        <v>573.7521355932204</v>
      </c>
      <c r="H63" s="1021">
        <v>388.23894508474575</v>
      </c>
      <c r="I63" s="998"/>
      <c r="J63" s="998"/>
    </row>
    <row r="64" spans="1:10" ht="15">
      <c r="A64" s="1018">
        <v>65</v>
      </c>
      <c r="B64" s="1018">
        <v>25</v>
      </c>
      <c r="C64" s="1019" t="s">
        <v>800</v>
      </c>
      <c r="D64" s="1019">
        <v>50</v>
      </c>
      <c r="E64" s="1019">
        <v>280</v>
      </c>
      <c r="F64" s="1020">
        <v>1668.6401186440678</v>
      </c>
      <c r="G64" s="1020">
        <v>659.8819830508475</v>
      </c>
      <c r="H64" s="1021">
        <v>443.7016515254237</v>
      </c>
      <c r="I64" s="998"/>
      <c r="J64" s="998"/>
    </row>
    <row r="65" spans="1:10" ht="15">
      <c r="A65" s="1018">
        <v>80</v>
      </c>
      <c r="B65" s="1018">
        <v>25</v>
      </c>
      <c r="C65" s="1019" t="s">
        <v>801</v>
      </c>
      <c r="D65" s="1019">
        <v>65</v>
      </c>
      <c r="E65" s="1019">
        <v>280</v>
      </c>
      <c r="F65" s="1020">
        <v>2022.5433050847455</v>
      </c>
      <c r="G65" s="1020">
        <v>1050.9852203389833</v>
      </c>
      <c r="H65" s="1021">
        <v>707.279092881356</v>
      </c>
      <c r="I65" s="998"/>
      <c r="J65" s="998"/>
    </row>
    <row r="66" spans="1:10" ht="15">
      <c r="A66" s="1018">
        <v>100</v>
      </c>
      <c r="B66" s="1018">
        <v>25</v>
      </c>
      <c r="C66" s="1019" t="s">
        <v>1982</v>
      </c>
      <c r="D66" s="1019">
        <v>80</v>
      </c>
      <c r="E66" s="1019">
        <v>280</v>
      </c>
      <c r="F66" s="1020"/>
      <c r="G66" s="1020"/>
      <c r="H66" s="1021">
        <f>667*1.2</f>
        <v>800.4</v>
      </c>
      <c r="I66" s="998"/>
      <c r="J66" s="998"/>
    </row>
    <row r="67" spans="1:10" ht="15">
      <c r="A67" s="1024"/>
      <c r="B67" s="1025"/>
      <c r="C67" s="1025"/>
      <c r="D67" s="1025"/>
      <c r="E67" s="1025"/>
      <c r="F67" s="1025"/>
      <c r="G67" s="1025"/>
      <c r="H67" s="1026"/>
      <c r="I67" s="998"/>
      <c r="J67" s="998"/>
    </row>
    <row r="68" spans="1:10" ht="15.75">
      <c r="A68" s="1082" t="s">
        <v>802</v>
      </c>
      <c r="B68" s="1082"/>
      <c r="C68" s="1082"/>
      <c r="D68" s="1082"/>
      <c r="E68" s="1082"/>
      <c r="F68" s="1082"/>
      <c r="G68" s="1027"/>
      <c r="H68" s="1027"/>
      <c r="I68" s="998"/>
      <c r="J68" s="998"/>
    </row>
    <row r="69" spans="1:10" ht="15.75">
      <c r="A69" s="1083" t="s">
        <v>803</v>
      </c>
      <c r="B69" s="1083"/>
      <c r="C69" s="1083"/>
      <c r="D69" s="1083"/>
      <c r="E69" s="1083"/>
      <c r="F69" s="1083"/>
      <c r="G69" s="1027"/>
      <c r="H69" s="1027"/>
      <c r="I69" s="998"/>
      <c r="J69" s="998"/>
    </row>
    <row r="70" spans="1:10" ht="40.5">
      <c r="A70" s="997" t="s">
        <v>746</v>
      </c>
      <c r="B70" s="997" t="s">
        <v>735</v>
      </c>
      <c r="C70" s="994" t="s">
        <v>804</v>
      </c>
      <c r="D70" s="995" t="s">
        <v>792</v>
      </c>
      <c r="E70" s="995" t="s">
        <v>793</v>
      </c>
      <c r="F70" s="1028" t="s">
        <v>750</v>
      </c>
      <c r="G70" s="1027"/>
      <c r="H70" s="1027"/>
      <c r="I70" s="998"/>
      <c r="J70" s="998"/>
    </row>
    <row r="71" spans="1:10" ht="14.25">
      <c r="A71" s="1029">
        <v>15</v>
      </c>
      <c r="B71" s="1029">
        <v>40</v>
      </c>
      <c r="C71" s="1030" t="s">
        <v>805</v>
      </c>
      <c r="D71" s="1030">
        <v>15</v>
      </c>
      <c r="E71" s="1030">
        <v>120</v>
      </c>
      <c r="F71" s="1031">
        <v>279.83822033898304</v>
      </c>
      <c r="G71" s="1032"/>
      <c r="H71" s="1032"/>
      <c r="I71" s="998"/>
      <c r="J71" s="998"/>
    </row>
    <row r="72" spans="1:10" ht="14.25">
      <c r="A72" s="1029">
        <v>20</v>
      </c>
      <c r="B72" s="1029">
        <v>40</v>
      </c>
      <c r="C72" s="1030" t="s">
        <v>806</v>
      </c>
      <c r="D72" s="1030">
        <v>15</v>
      </c>
      <c r="E72" s="1030">
        <v>120</v>
      </c>
      <c r="F72" s="1031">
        <v>294.2490508474577</v>
      </c>
      <c r="G72" s="1032"/>
      <c r="H72" s="1032"/>
      <c r="I72" s="998"/>
      <c r="J72" s="998"/>
    </row>
    <row r="73" spans="1:10" ht="14.25">
      <c r="A73" s="1029">
        <v>25</v>
      </c>
      <c r="B73" s="1029">
        <v>40</v>
      </c>
      <c r="C73" s="1030" t="s">
        <v>807</v>
      </c>
      <c r="D73" s="1030">
        <v>25</v>
      </c>
      <c r="E73" s="1030">
        <v>120</v>
      </c>
      <c r="F73" s="1031">
        <v>322.7355762711864</v>
      </c>
      <c r="G73" s="1032"/>
      <c r="H73" s="1032"/>
      <c r="I73" s="998"/>
      <c r="J73" s="998"/>
    </row>
    <row r="74" spans="1:10" ht="14.25">
      <c r="A74" s="1029">
        <v>32</v>
      </c>
      <c r="B74" s="1029">
        <v>40</v>
      </c>
      <c r="C74" s="1030" t="s">
        <v>808</v>
      </c>
      <c r="D74" s="1030">
        <v>25</v>
      </c>
      <c r="E74" s="1030">
        <v>120</v>
      </c>
      <c r="F74" s="1031">
        <v>376.6924067796611</v>
      </c>
      <c r="G74" s="1032"/>
      <c r="H74" s="1032"/>
      <c r="I74" s="998"/>
      <c r="J74" s="998"/>
    </row>
    <row r="75" spans="1:10" ht="14.25">
      <c r="A75" s="1029">
        <v>40</v>
      </c>
      <c r="B75" s="1029">
        <v>40</v>
      </c>
      <c r="C75" s="1030" t="s">
        <v>809</v>
      </c>
      <c r="D75" s="1030">
        <v>32</v>
      </c>
      <c r="E75" s="1030">
        <v>130</v>
      </c>
      <c r="F75" s="1031">
        <v>430.3141016949152</v>
      </c>
      <c r="G75" s="1032"/>
      <c r="H75" s="1032"/>
      <c r="I75" s="998"/>
      <c r="J75" s="998"/>
    </row>
    <row r="76" spans="1:10" ht="14.25">
      <c r="A76" s="1029">
        <v>50</v>
      </c>
      <c r="B76" s="1029">
        <v>40</v>
      </c>
      <c r="C76" s="1030" t="s">
        <v>810</v>
      </c>
      <c r="D76" s="1030">
        <v>40</v>
      </c>
      <c r="E76" s="1030">
        <v>150</v>
      </c>
      <c r="F76" s="1031">
        <v>502.0331186440679</v>
      </c>
      <c r="G76" s="1032"/>
      <c r="H76" s="1032"/>
      <c r="I76" s="998"/>
      <c r="J76" s="998"/>
    </row>
    <row r="77" spans="1:10" ht="14.25">
      <c r="A77" s="1029">
        <v>65</v>
      </c>
      <c r="B77" s="1029">
        <v>25</v>
      </c>
      <c r="C77" s="1030" t="s">
        <v>811</v>
      </c>
      <c r="D77" s="1030">
        <v>50</v>
      </c>
      <c r="E77" s="1030">
        <v>190</v>
      </c>
      <c r="F77" s="1031">
        <v>573.7521355932204</v>
      </c>
      <c r="G77" s="1032"/>
      <c r="H77" s="1032"/>
      <c r="I77" s="998"/>
      <c r="J77" s="998"/>
    </row>
    <row r="78" spans="1:10" ht="14.25">
      <c r="A78" s="1029">
        <v>80</v>
      </c>
      <c r="B78" s="1029">
        <v>25</v>
      </c>
      <c r="C78" s="1030" t="s">
        <v>812</v>
      </c>
      <c r="D78" s="1030">
        <v>65</v>
      </c>
      <c r="E78" s="1030">
        <v>200</v>
      </c>
      <c r="F78" s="1031">
        <v>914.585033898305</v>
      </c>
      <c r="G78" s="1032"/>
      <c r="H78" s="1032"/>
      <c r="I78" s="998"/>
      <c r="J78" s="998"/>
    </row>
    <row r="79" spans="1:10" ht="15">
      <c r="A79" s="1024"/>
      <c r="B79" s="1025"/>
      <c r="C79" s="1025"/>
      <c r="D79" s="1025"/>
      <c r="E79" s="1025"/>
      <c r="F79" s="1026"/>
      <c r="G79" s="1027"/>
      <c r="H79" s="1027"/>
      <c r="I79" s="998"/>
      <c r="J79" s="998"/>
    </row>
    <row r="80" spans="1:10" ht="15.75">
      <c r="A80" s="1082" t="s">
        <v>802</v>
      </c>
      <c r="B80" s="1082"/>
      <c r="C80" s="1082"/>
      <c r="D80" s="1082"/>
      <c r="E80" s="1082"/>
      <c r="F80" s="1082"/>
      <c r="G80" s="1027"/>
      <c r="H80" s="1027"/>
      <c r="I80" s="998"/>
      <c r="J80" s="998"/>
    </row>
    <row r="81" spans="1:10" ht="15.75">
      <c r="A81" s="1083" t="s">
        <v>813</v>
      </c>
      <c r="B81" s="1083"/>
      <c r="C81" s="1083"/>
      <c r="D81" s="1083"/>
      <c r="E81" s="1083"/>
      <c r="F81" s="1083"/>
      <c r="G81" s="1027"/>
      <c r="H81" s="1027"/>
      <c r="I81" s="998"/>
      <c r="J81" s="998"/>
    </row>
    <row r="82" spans="1:10" ht="40.5">
      <c r="A82" s="997" t="s">
        <v>746</v>
      </c>
      <c r="B82" s="997" t="s">
        <v>735</v>
      </c>
      <c r="C82" s="994" t="s">
        <v>804</v>
      </c>
      <c r="D82" s="995" t="s">
        <v>792</v>
      </c>
      <c r="E82" s="995" t="s">
        <v>793</v>
      </c>
      <c r="F82" s="1028" t="s">
        <v>750</v>
      </c>
      <c r="G82" s="1027"/>
      <c r="H82" s="1027"/>
      <c r="I82" s="998"/>
      <c r="J82" s="998"/>
    </row>
    <row r="83" spans="1:10" ht="14.25">
      <c r="A83" s="1029">
        <v>15</v>
      </c>
      <c r="B83" s="1029">
        <v>40</v>
      </c>
      <c r="C83" s="1030" t="s">
        <v>814</v>
      </c>
      <c r="D83" s="1030">
        <v>15</v>
      </c>
      <c r="E83" s="1030">
        <v>120</v>
      </c>
      <c r="F83" s="1031">
        <v>308.6598813559322</v>
      </c>
      <c r="G83" s="1032"/>
      <c r="H83" s="1032"/>
      <c r="I83" s="998"/>
      <c r="J83" s="998"/>
    </row>
    <row r="84" spans="1:10" ht="14.25">
      <c r="A84" s="1029">
        <v>20</v>
      </c>
      <c r="B84" s="1029">
        <v>40</v>
      </c>
      <c r="C84" s="1030" t="s">
        <v>815</v>
      </c>
      <c r="D84" s="1030">
        <v>15</v>
      </c>
      <c r="E84" s="1030">
        <v>120</v>
      </c>
      <c r="F84" s="1031">
        <v>322.7355762711864</v>
      </c>
      <c r="G84" s="1032"/>
      <c r="H84" s="1032"/>
      <c r="I84" s="998"/>
      <c r="J84" s="998"/>
    </row>
    <row r="85" spans="1:10" ht="14.25">
      <c r="A85" s="1029">
        <v>25</v>
      </c>
      <c r="B85" s="1029">
        <v>40</v>
      </c>
      <c r="C85" s="1030" t="s">
        <v>816</v>
      </c>
      <c r="D85" s="1030">
        <v>25</v>
      </c>
      <c r="E85" s="1030">
        <v>120</v>
      </c>
      <c r="F85" s="1031">
        <v>355.2437288135593</v>
      </c>
      <c r="G85" s="1032"/>
      <c r="H85" s="1032"/>
      <c r="I85" s="998"/>
      <c r="J85" s="998"/>
    </row>
    <row r="86" spans="1:10" ht="14.25">
      <c r="A86" s="1029">
        <v>32</v>
      </c>
      <c r="B86" s="1029">
        <v>40</v>
      </c>
      <c r="C86" s="1030" t="s">
        <v>817</v>
      </c>
      <c r="D86" s="1030">
        <v>25</v>
      </c>
      <c r="E86" s="1030">
        <v>120</v>
      </c>
      <c r="F86" s="1031">
        <v>412.55191525423726</v>
      </c>
      <c r="G86" s="1032"/>
      <c r="H86" s="1032"/>
      <c r="I86" s="998"/>
      <c r="J86" s="998"/>
    </row>
    <row r="87" spans="1:10" ht="14.25">
      <c r="A87" s="1029">
        <v>40</v>
      </c>
      <c r="B87" s="1029">
        <v>40</v>
      </c>
      <c r="C87" s="1030" t="s">
        <v>818</v>
      </c>
      <c r="D87" s="1030">
        <v>32</v>
      </c>
      <c r="E87" s="1030">
        <v>130</v>
      </c>
      <c r="F87" s="1031">
        <v>473.54659322033893</v>
      </c>
      <c r="G87" s="1032"/>
      <c r="H87" s="1032"/>
      <c r="I87" s="998"/>
      <c r="J87" s="998"/>
    </row>
    <row r="88" spans="1:10" ht="14.25">
      <c r="A88" s="1029">
        <v>50</v>
      </c>
      <c r="B88" s="1029">
        <v>40</v>
      </c>
      <c r="C88" s="1030" t="s">
        <v>819</v>
      </c>
      <c r="D88" s="1030">
        <v>40</v>
      </c>
      <c r="E88" s="1030">
        <v>150</v>
      </c>
      <c r="F88" s="1031">
        <v>552.3034576271187</v>
      </c>
      <c r="G88" s="1032"/>
      <c r="H88" s="1032"/>
      <c r="I88" s="998"/>
      <c r="J88" s="998"/>
    </row>
    <row r="89" spans="1:10" ht="14.25">
      <c r="A89" s="1029">
        <v>65</v>
      </c>
      <c r="B89" s="1029">
        <v>25</v>
      </c>
      <c r="C89" s="1030" t="s">
        <v>820</v>
      </c>
      <c r="D89" s="1030">
        <v>50</v>
      </c>
      <c r="E89" s="1030">
        <v>190</v>
      </c>
      <c r="F89" s="1031">
        <v>631.3954576271187</v>
      </c>
      <c r="G89" s="1032"/>
      <c r="H89" s="1032"/>
      <c r="I89" s="998"/>
      <c r="J89" s="998"/>
    </row>
    <row r="90" spans="1:10" ht="14.25">
      <c r="A90" s="1029">
        <v>80</v>
      </c>
      <c r="B90" s="1029">
        <v>25</v>
      </c>
      <c r="C90" s="1030" t="s">
        <v>821</v>
      </c>
      <c r="D90" s="1030">
        <v>65</v>
      </c>
      <c r="E90" s="1030">
        <v>200</v>
      </c>
      <c r="F90" s="1031">
        <v>1004.0662372881358</v>
      </c>
      <c r="G90" s="1032"/>
      <c r="H90" s="1032"/>
      <c r="I90" s="998"/>
      <c r="J90" s="998"/>
    </row>
    <row r="91" spans="1:10" ht="15">
      <c r="A91" s="1024"/>
      <c r="B91" s="1025"/>
      <c r="C91" s="1025"/>
      <c r="D91" s="1025"/>
      <c r="E91" s="1025"/>
      <c r="F91" s="1026"/>
      <c r="G91" s="1027"/>
      <c r="H91" s="1027"/>
      <c r="I91" s="998"/>
      <c r="J91" s="998"/>
    </row>
    <row r="92" spans="1:10" ht="15">
      <c r="A92" s="1033"/>
      <c r="B92" s="1033"/>
      <c r="C92" s="1034" t="s">
        <v>822</v>
      </c>
      <c r="D92" s="6"/>
      <c r="E92" s="6"/>
      <c r="F92" s="70"/>
      <c r="G92" s="6"/>
      <c r="H92" s="6"/>
      <c r="I92" s="6"/>
      <c r="J92" s="998"/>
    </row>
    <row r="93" spans="1:9" ht="13.5" thickBot="1">
      <c r="A93" s="531"/>
      <c r="B93" s="531"/>
      <c r="C93" s="531"/>
      <c r="D93" s="531"/>
      <c r="E93" s="531"/>
      <c r="F93" s="531"/>
      <c r="G93" s="531"/>
      <c r="H93" s="531"/>
      <c r="I93" s="6"/>
    </row>
    <row r="94" ht="13.5" thickTop="1"/>
    <row r="95" ht="12.75">
      <c r="D95" s="104"/>
    </row>
    <row r="96" spans="3:5" ht="12.75">
      <c r="C96" s="1078" t="s">
        <v>1050</v>
      </c>
      <c r="D96" s="1078"/>
      <c r="E96" s="1078"/>
    </row>
  </sheetData>
  <sheetProtection/>
  <mergeCells count="28">
    <mergeCell ref="A68:F68"/>
    <mergeCell ref="A69:F69"/>
    <mergeCell ref="A80:F80"/>
    <mergeCell ref="A81:F81"/>
    <mergeCell ref="C96:E96"/>
    <mergeCell ref="A54:H54"/>
    <mergeCell ref="A56:A57"/>
    <mergeCell ref="B56:B57"/>
    <mergeCell ref="C56:C57"/>
    <mergeCell ref="D56:D57"/>
    <mergeCell ref="E56:E57"/>
    <mergeCell ref="F56:H56"/>
    <mergeCell ref="B36:B37"/>
    <mergeCell ref="C36:C37"/>
    <mergeCell ref="D36:D37"/>
    <mergeCell ref="E36:E37"/>
    <mergeCell ref="F36:H36"/>
    <mergeCell ref="A53:H53"/>
    <mergeCell ref="F10:H10"/>
    <mergeCell ref="A35:H35"/>
    <mergeCell ref="A36:A37"/>
    <mergeCell ref="A7:H7"/>
    <mergeCell ref="A9:H9"/>
    <mergeCell ref="A10:A11"/>
    <mergeCell ref="B10:B11"/>
    <mergeCell ref="C10:C11"/>
    <mergeCell ref="D10:D11"/>
    <mergeCell ref="E10:E11"/>
  </mergeCells>
  <hyperlinks>
    <hyperlink ref="C96:E96" location="содержание!A1" display="Вернуться в содержание."/>
  </hyperlink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L16" sqref="L16"/>
    </sheetView>
  </sheetViews>
  <sheetFormatPr defaultColWidth="9.00390625" defaultRowHeight="12.75"/>
  <cols>
    <col min="3" max="3" width="26.625" style="0" customWidth="1"/>
    <col min="4" max="4" width="10.625" style="0" customWidth="1"/>
    <col min="5" max="5" width="9.875" style="0" customWidth="1"/>
    <col min="6" max="6" width="11.25390625" style="0" customWidth="1"/>
    <col min="7" max="7" width="11.125" style="0" customWidth="1"/>
    <col min="8" max="8" width="10.875" style="0" customWidth="1"/>
  </cols>
  <sheetData>
    <row r="1" spans="1:8" ht="13.5" thickBot="1">
      <c r="A1" s="531"/>
      <c r="B1" s="531"/>
      <c r="C1" s="531"/>
      <c r="D1" s="531"/>
      <c r="E1" s="531"/>
      <c r="F1" s="531"/>
      <c r="G1" s="531"/>
      <c r="H1" s="532"/>
    </row>
    <row r="2" spans="1:8" ht="13.5" thickTop="1">
      <c r="A2" s="6"/>
      <c r="B2" s="6"/>
      <c r="C2" s="6"/>
      <c r="D2" s="111" t="s">
        <v>742</v>
      </c>
      <c r="E2" s="111"/>
      <c r="F2" s="57"/>
      <c r="G2" s="64"/>
      <c r="H2" s="1"/>
    </row>
    <row r="3" spans="1:8" ht="12.75">
      <c r="A3" s="6"/>
      <c r="B3" s="6"/>
      <c r="C3" s="6"/>
      <c r="D3" s="111" t="s">
        <v>743</v>
      </c>
      <c r="E3" s="111"/>
      <c r="F3" s="57"/>
      <c r="G3" s="64"/>
      <c r="H3" s="1"/>
    </row>
    <row r="4" spans="1:8" ht="12.75">
      <c r="A4" s="6"/>
      <c r="B4" s="6"/>
      <c r="C4" s="6"/>
      <c r="D4" s="111" t="s">
        <v>1835</v>
      </c>
      <c r="E4" s="111"/>
      <c r="F4" s="57"/>
      <c r="G4" s="64"/>
      <c r="H4" s="1"/>
    </row>
    <row r="5" spans="1:8" ht="13.5" thickBot="1">
      <c r="A5" s="531"/>
      <c r="B5" s="531"/>
      <c r="C5" s="531"/>
      <c r="D5" s="799" t="s">
        <v>1590</v>
      </c>
      <c r="E5" s="799"/>
      <c r="F5" s="533"/>
      <c r="G5" s="534"/>
      <c r="H5" s="532"/>
    </row>
    <row r="6" spans="1:8" ht="13.5" thickTop="1">
      <c r="A6" s="6"/>
      <c r="B6" s="6"/>
      <c r="C6" s="6"/>
      <c r="D6" s="6"/>
      <c r="E6" s="64"/>
      <c r="F6" s="57"/>
      <c r="G6" s="64"/>
      <c r="H6" s="14"/>
    </row>
    <row r="7" spans="1:9" ht="15.75">
      <c r="A7" s="1082" t="s">
        <v>790</v>
      </c>
      <c r="B7" s="1082"/>
      <c r="C7" s="1082"/>
      <c r="D7" s="1082"/>
      <c r="E7" s="1082"/>
      <c r="F7" s="1082"/>
      <c r="G7" s="1082"/>
      <c r="H7" s="1082"/>
      <c r="I7" s="998"/>
    </row>
    <row r="8" spans="1:9" ht="15.75">
      <c r="A8" s="1083" t="s">
        <v>369</v>
      </c>
      <c r="B8" s="1083"/>
      <c r="C8" s="1083"/>
      <c r="D8" s="1083"/>
      <c r="E8" s="1083"/>
      <c r="F8" s="1083"/>
      <c r="G8" s="1083"/>
      <c r="H8" s="1083"/>
      <c r="I8" s="998"/>
    </row>
    <row r="9" spans="1:9" ht="15" customHeight="1">
      <c r="A9" s="996"/>
      <c r="B9" s="1025"/>
      <c r="C9" s="1025"/>
      <c r="D9" s="1025"/>
      <c r="E9" s="1025"/>
      <c r="F9" s="1025"/>
      <c r="G9" s="1025"/>
      <c r="H9" s="1025"/>
      <c r="I9" s="998"/>
    </row>
    <row r="10" spans="1:9" ht="12.75">
      <c r="A10" s="1084" t="s">
        <v>746</v>
      </c>
      <c r="B10" s="1084" t="s">
        <v>735</v>
      </c>
      <c r="C10" s="1085" t="s">
        <v>775</v>
      </c>
      <c r="D10" s="1086" t="s">
        <v>792</v>
      </c>
      <c r="E10" s="1086" t="s">
        <v>793</v>
      </c>
      <c r="F10" s="1085" t="s">
        <v>750</v>
      </c>
      <c r="G10" s="1085"/>
      <c r="H10" s="1085"/>
      <c r="I10" s="998"/>
    </row>
    <row r="11" spans="1:9" ht="25.5">
      <c r="A11" s="1084"/>
      <c r="B11" s="1084"/>
      <c r="C11" s="1085"/>
      <c r="D11" s="1085"/>
      <c r="E11" s="1085"/>
      <c r="F11" s="1005" t="s">
        <v>751</v>
      </c>
      <c r="G11" s="1005" t="s">
        <v>752</v>
      </c>
      <c r="H11" s="1006" t="s">
        <v>753</v>
      </c>
      <c r="I11" s="998"/>
    </row>
    <row r="12" spans="1:9" ht="15">
      <c r="A12" s="1018">
        <v>40</v>
      </c>
      <c r="B12" s="1018">
        <v>40</v>
      </c>
      <c r="C12" s="1019" t="s">
        <v>758</v>
      </c>
      <c r="D12" s="1019">
        <v>40</v>
      </c>
      <c r="E12" s="1019">
        <v>200</v>
      </c>
      <c r="F12" s="1020">
        <v>2243.7327966101698</v>
      </c>
      <c r="G12" s="1020">
        <v>717.1901694915255</v>
      </c>
      <c r="H12" s="1021">
        <v>457.6969138983051</v>
      </c>
      <c r="I12" s="998"/>
    </row>
    <row r="13" spans="1:9" ht="15">
      <c r="A13" s="1018">
        <v>50</v>
      </c>
      <c r="B13" s="1018">
        <v>40</v>
      </c>
      <c r="C13" s="1019" t="s">
        <v>759</v>
      </c>
      <c r="D13" s="1019">
        <v>50</v>
      </c>
      <c r="E13" s="1019">
        <v>230</v>
      </c>
      <c r="F13" s="1020">
        <v>2866.7498644067796</v>
      </c>
      <c r="G13" s="1020">
        <v>824.7686949152542</v>
      </c>
      <c r="H13" s="1021">
        <v>513.1596203389831</v>
      </c>
      <c r="I13" s="998"/>
    </row>
    <row r="14" spans="1:9" ht="15">
      <c r="A14" s="1018">
        <v>65</v>
      </c>
      <c r="B14" s="1018">
        <v>16</v>
      </c>
      <c r="C14" s="1019" t="s">
        <v>760</v>
      </c>
      <c r="D14" s="1019">
        <v>65</v>
      </c>
      <c r="E14" s="1019">
        <v>270</v>
      </c>
      <c r="F14" s="1020">
        <v>3482.0588135593216</v>
      </c>
      <c r="G14" s="1020">
        <v>950.4445423728815</v>
      </c>
      <c r="H14" s="1021">
        <v>707.279092881356</v>
      </c>
      <c r="I14" s="998"/>
    </row>
    <row r="15" spans="1:9" ht="15">
      <c r="A15" s="1018">
        <v>65</v>
      </c>
      <c r="B15" s="1018">
        <v>25</v>
      </c>
      <c r="C15" s="1019" t="s">
        <v>761</v>
      </c>
      <c r="D15" s="1019">
        <v>65</v>
      </c>
      <c r="E15" s="1019">
        <v>270</v>
      </c>
      <c r="F15" s="1020">
        <v>4167.0759661016955</v>
      </c>
      <c r="G15" s="1020">
        <v>1039.9257457627118</v>
      </c>
      <c r="H15" s="1021">
        <v>735.010446101695</v>
      </c>
      <c r="I15" s="998"/>
    </row>
    <row r="16" spans="1:9" ht="15">
      <c r="A16" s="1018">
        <v>80</v>
      </c>
      <c r="B16" s="1018">
        <v>16</v>
      </c>
      <c r="C16" s="1019" t="s">
        <v>370</v>
      </c>
      <c r="D16" s="1019">
        <v>80</v>
      </c>
      <c r="E16" s="1019">
        <v>280</v>
      </c>
      <c r="F16" s="1020">
        <v>4774.006525423729</v>
      </c>
      <c r="G16" s="1020">
        <v>1237.3206101694916</v>
      </c>
      <c r="H16" s="1021">
        <v>831.9405966101696</v>
      </c>
      <c r="I16" s="998"/>
    </row>
    <row r="17" spans="1:9" ht="15">
      <c r="A17" s="1018">
        <v>80</v>
      </c>
      <c r="B17" s="1018">
        <v>25</v>
      </c>
      <c r="C17" s="1019" t="s">
        <v>371</v>
      </c>
      <c r="D17" s="1019">
        <v>80</v>
      </c>
      <c r="E17" s="1019">
        <v>280</v>
      </c>
      <c r="F17" s="1020">
        <v>5056.190694915254</v>
      </c>
      <c r="G17" s="1020">
        <v>1273.1801186440678</v>
      </c>
      <c r="H17" s="1021">
        <v>887.4033030508474</v>
      </c>
      <c r="I17" s="998"/>
    </row>
    <row r="18" spans="1:9" ht="15">
      <c r="A18" s="1018">
        <v>100</v>
      </c>
      <c r="B18" s="1018">
        <v>16</v>
      </c>
      <c r="C18" s="1019" t="s">
        <v>372</v>
      </c>
      <c r="D18" s="1019">
        <v>100</v>
      </c>
      <c r="E18" s="1019">
        <v>350</v>
      </c>
      <c r="F18" s="1020">
        <v>6911.836474576272</v>
      </c>
      <c r="G18" s="1020">
        <v>2431.4087288135593</v>
      </c>
      <c r="H18" s="1021">
        <v>1636.1498399999998</v>
      </c>
      <c r="I18" s="998"/>
    </row>
    <row r="19" spans="1:9" ht="15">
      <c r="A19" s="1018">
        <v>100</v>
      </c>
      <c r="B19" s="1018">
        <v>25</v>
      </c>
      <c r="C19" s="1019" t="s">
        <v>373</v>
      </c>
      <c r="D19" s="1019">
        <v>100</v>
      </c>
      <c r="E19" s="1019">
        <v>350</v>
      </c>
      <c r="F19" s="1020">
        <v>7261.718033898305</v>
      </c>
      <c r="G19" s="1020">
        <v>2515.8628983050844</v>
      </c>
      <c r="H19" s="1021">
        <v>1691.6125464406778</v>
      </c>
      <c r="I19" s="998"/>
    </row>
    <row r="20" spans="1:9" ht="15">
      <c r="A20" s="1018">
        <v>125</v>
      </c>
      <c r="B20" s="1018">
        <v>16</v>
      </c>
      <c r="C20" s="1019" t="s">
        <v>374</v>
      </c>
      <c r="D20" s="1019">
        <v>125</v>
      </c>
      <c r="E20" s="1019">
        <v>380</v>
      </c>
      <c r="F20" s="1020">
        <v>10555.430644067794</v>
      </c>
      <c r="G20" s="1020">
        <v>2969.301355932204</v>
      </c>
      <c r="H20" s="1021">
        <v>1996.6574318644068</v>
      </c>
      <c r="I20" s="998"/>
    </row>
    <row r="21" spans="1:9" ht="15">
      <c r="A21" s="1018">
        <v>125</v>
      </c>
      <c r="B21" s="1018">
        <v>25</v>
      </c>
      <c r="C21" s="1019" t="s">
        <v>375</v>
      </c>
      <c r="D21" s="1019">
        <v>125</v>
      </c>
      <c r="E21" s="1019">
        <v>380</v>
      </c>
      <c r="F21" s="1020">
        <v>11188.166644067796</v>
      </c>
      <c r="G21" s="1020">
        <v>3114.4150677966104</v>
      </c>
      <c r="H21" s="1021">
        <v>2093.846753898305</v>
      </c>
      <c r="I21" s="998"/>
    </row>
    <row r="22" spans="1:9" ht="15">
      <c r="A22" s="1018">
        <v>150</v>
      </c>
      <c r="B22" s="1018">
        <v>16</v>
      </c>
      <c r="C22" s="1019" t="s">
        <v>376</v>
      </c>
      <c r="D22" s="1019">
        <v>150</v>
      </c>
      <c r="E22" s="1019">
        <v>410</v>
      </c>
      <c r="F22" s="1020">
        <v>17384.488627118644</v>
      </c>
      <c r="G22" s="1020">
        <v>5155.055694915255</v>
      </c>
      <c r="H22" s="1021">
        <v>3466.419152542374</v>
      </c>
      <c r="I22" s="998"/>
    </row>
    <row r="23" spans="1:9" ht="15">
      <c r="A23" s="1018">
        <v>150</v>
      </c>
      <c r="B23" s="1018">
        <v>25</v>
      </c>
      <c r="C23" s="1019" t="s">
        <v>377</v>
      </c>
      <c r="D23" s="1019">
        <v>150</v>
      </c>
      <c r="E23" s="1019">
        <v>410</v>
      </c>
      <c r="F23" s="1020">
        <v>18658.003881355933</v>
      </c>
      <c r="G23" s="1020">
        <v>6047.856915254238</v>
      </c>
      <c r="H23" s="1021">
        <v>4066.9195769491525</v>
      </c>
      <c r="I23" s="998"/>
    </row>
    <row r="24" spans="1:9" ht="15">
      <c r="A24" s="1007">
        <v>200</v>
      </c>
      <c r="B24" s="1007">
        <v>16</v>
      </c>
      <c r="C24" s="1008" t="s">
        <v>1983</v>
      </c>
      <c r="D24" s="1009">
        <v>200</v>
      </c>
      <c r="E24" s="1009">
        <v>530</v>
      </c>
      <c r="F24" s="1010">
        <f>17530.8803227119*1.15</f>
        <v>20160.512371118682</v>
      </c>
      <c r="G24" s="1010">
        <f>8204.78959322034*1.15</f>
        <v>9435.50803220339</v>
      </c>
      <c r="H24" s="1012">
        <f>5289*1.2</f>
        <v>6346.8</v>
      </c>
      <c r="I24" s="998"/>
    </row>
    <row r="25" spans="1:9" ht="15">
      <c r="A25" s="1007">
        <v>200</v>
      </c>
      <c r="B25" s="1007">
        <v>25</v>
      </c>
      <c r="C25" s="1008" t="s">
        <v>1984</v>
      </c>
      <c r="D25" s="1009">
        <v>200</v>
      </c>
      <c r="E25" s="1009">
        <v>530</v>
      </c>
      <c r="F25" s="1010">
        <f>18663.2007172881*1.15</f>
        <v>21462.68082488131</v>
      </c>
      <c r="G25" s="1010">
        <f>8642.14154237288*1.15</f>
        <v>9938.46277372881</v>
      </c>
      <c r="H25" s="1012">
        <f>5781*1.2</f>
        <v>6937.2</v>
      </c>
      <c r="I25" s="998"/>
    </row>
    <row r="26" spans="1:9" ht="15">
      <c r="A26" s="1018">
        <v>250</v>
      </c>
      <c r="B26" s="1018">
        <v>16</v>
      </c>
      <c r="C26" s="1019" t="s">
        <v>378</v>
      </c>
      <c r="D26" s="1019">
        <v>250</v>
      </c>
      <c r="E26" s="1019">
        <v>750</v>
      </c>
      <c r="F26" s="1020"/>
      <c r="G26" s="1020"/>
      <c r="H26" s="1021">
        <v>24054.22761762712</v>
      </c>
      <c r="I26" s="998"/>
    </row>
    <row r="27" spans="1:9" ht="15">
      <c r="A27" s="1018">
        <v>400</v>
      </c>
      <c r="B27" s="1018">
        <v>16</v>
      </c>
      <c r="C27" s="1019" t="s">
        <v>379</v>
      </c>
      <c r="D27" s="1019">
        <v>390</v>
      </c>
      <c r="E27" s="1019">
        <v>990</v>
      </c>
      <c r="F27" s="1020"/>
      <c r="G27" s="1020"/>
      <c r="H27" s="1021">
        <v>217838.13559322036</v>
      </c>
      <c r="I27" s="998"/>
    </row>
    <row r="28" spans="1:9" ht="15">
      <c r="A28" s="1024"/>
      <c r="B28" s="1025"/>
      <c r="C28" s="1025"/>
      <c r="D28" s="1025"/>
      <c r="E28" s="1025"/>
      <c r="F28" s="1025"/>
      <c r="G28" s="1025"/>
      <c r="H28" s="1026"/>
      <c r="I28" s="998"/>
    </row>
    <row r="29" spans="1:9" ht="14.25">
      <c r="A29" s="1027"/>
      <c r="B29" s="1027"/>
      <c r="C29" s="1044"/>
      <c r="D29" s="1027"/>
      <c r="E29" s="1027"/>
      <c r="F29" s="1027"/>
      <c r="G29" s="1027"/>
      <c r="H29" s="1027"/>
      <c r="I29" s="998"/>
    </row>
    <row r="30" spans="1:9" ht="15.75">
      <c r="A30" s="1082" t="s">
        <v>790</v>
      </c>
      <c r="B30" s="1082"/>
      <c r="C30" s="1082"/>
      <c r="D30" s="1082"/>
      <c r="E30" s="1082"/>
      <c r="F30" s="1082"/>
      <c r="G30" s="1082"/>
      <c r="H30" s="1082"/>
      <c r="I30" s="998"/>
    </row>
    <row r="31" spans="1:9" ht="15.75">
      <c r="A31" s="1083" t="s">
        <v>380</v>
      </c>
      <c r="B31" s="1083"/>
      <c r="C31" s="1083"/>
      <c r="D31" s="1083"/>
      <c r="E31" s="1083"/>
      <c r="F31" s="1083"/>
      <c r="G31" s="1083"/>
      <c r="H31" s="1083"/>
      <c r="I31" s="998"/>
    </row>
    <row r="32" spans="1:9" ht="15.75">
      <c r="A32" s="996"/>
      <c r="B32" s="1025"/>
      <c r="C32" s="1025"/>
      <c r="D32" s="1025"/>
      <c r="E32" s="1025"/>
      <c r="F32" s="1025"/>
      <c r="G32" s="1025"/>
      <c r="H32" s="1025"/>
      <c r="I32" s="998"/>
    </row>
    <row r="33" spans="1:9" ht="12.75">
      <c r="A33" s="1084" t="s">
        <v>746</v>
      </c>
      <c r="B33" s="1084" t="s">
        <v>735</v>
      </c>
      <c r="C33" s="1085" t="s">
        <v>775</v>
      </c>
      <c r="D33" s="1086" t="s">
        <v>792</v>
      </c>
      <c r="E33" s="1086" t="s">
        <v>793</v>
      </c>
      <c r="F33" s="1085" t="s">
        <v>750</v>
      </c>
      <c r="G33" s="1085"/>
      <c r="H33" s="1085"/>
      <c r="I33" s="998"/>
    </row>
    <row r="34" spans="1:9" ht="25.5">
      <c r="A34" s="1084"/>
      <c r="B34" s="1084"/>
      <c r="C34" s="1085"/>
      <c r="D34" s="1085"/>
      <c r="E34" s="1085"/>
      <c r="F34" s="1005" t="s">
        <v>751</v>
      </c>
      <c r="G34" s="1005" t="s">
        <v>752</v>
      </c>
      <c r="H34" s="1006" t="s">
        <v>753</v>
      </c>
      <c r="I34" s="998"/>
    </row>
    <row r="35" spans="1:9" ht="15">
      <c r="A35" s="1018">
        <v>40</v>
      </c>
      <c r="B35" s="1018">
        <v>40</v>
      </c>
      <c r="C35" s="1019" t="s">
        <v>381</v>
      </c>
      <c r="D35" s="1019">
        <v>40</v>
      </c>
      <c r="E35" s="1019">
        <v>270</v>
      </c>
      <c r="F35" s="1020">
        <v>1062.0446949152542</v>
      </c>
      <c r="G35" s="1020">
        <v>537.8926271186441</v>
      </c>
      <c r="H35" s="1021">
        <v>332.7762386440678</v>
      </c>
      <c r="I35" s="998"/>
    </row>
    <row r="36" spans="1:9" ht="15">
      <c r="A36" s="1018">
        <v>50</v>
      </c>
      <c r="B36" s="1018">
        <v>40</v>
      </c>
      <c r="C36" s="1019" t="s">
        <v>382</v>
      </c>
      <c r="D36" s="1019">
        <v>50</v>
      </c>
      <c r="E36" s="1019">
        <v>270</v>
      </c>
      <c r="F36" s="1020">
        <v>1415.9478813559322</v>
      </c>
      <c r="G36" s="1020">
        <v>717.1901694915255</v>
      </c>
      <c r="H36" s="1021">
        <v>456.9193993220339</v>
      </c>
      <c r="I36" s="998"/>
    </row>
    <row r="37" spans="1:9" ht="15">
      <c r="A37" s="1018">
        <v>65</v>
      </c>
      <c r="B37" s="1018">
        <v>25</v>
      </c>
      <c r="C37" s="1019" t="s">
        <v>383</v>
      </c>
      <c r="D37" s="1019">
        <v>65</v>
      </c>
      <c r="E37" s="1019">
        <v>280</v>
      </c>
      <c r="F37" s="1020">
        <v>1719.245593220339</v>
      </c>
      <c r="G37" s="1020">
        <v>896.4877118644068</v>
      </c>
      <c r="H37" s="1021">
        <v>554.6270644067796</v>
      </c>
      <c r="I37" s="998"/>
    </row>
    <row r="38" spans="1:9" ht="15">
      <c r="A38" s="1018">
        <v>80</v>
      </c>
      <c r="B38" s="1018">
        <v>25</v>
      </c>
      <c r="C38" s="1019" t="s">
        <v>384</v>
      </c>
      <c r="D38" s="1019">
        <v>80</v>
      </c>
      <c r="E38" s="1019">
        <v>300</v>
      </c>
      <c r="F38" s="1020">
        <v>3131.5069830508473</v>
      </c>
      <c r="G38" s="1020">
        <v>989.9905423728815</v>
      </c>
      <c r="H38" s="1021">
        <v>665.5524772881356</v>
      </c>
      <c r="I38" s="998"/>
    </row>
    <row r="39" spans="1:9" ht="15">
      <c r="A39" s="1018">
        <v>100</v>
      </c>
      <c r="B39" s="1018">
        <v>25</v>
      </c>
      <c r="C39" s="1019" t="s">
        <v>385</v>
      </c>
      <c r="D39" s="1019">
        <v>100</v>
      </c>
      <c r="E39" s="1019">
        <v>340</v>
      </c>
      <c r="F39" s="1020">
        <v>4776.352474576271</v>
      </c>
      <c r="G39" s="1020">
        <v>2103.310983050848</v>
      </c>
      <c r="H39" s="1021">
        <v>1414.299014237288</v>
      </c>
      <c r="I39" s="998"/>
    </row>
    <row r="40" spans="1:9" ht="15">
      <c r="A40" s="1018">
        <v>125</v>
      </c>
      <c r="B40" s="1018">
        <v>25</v>
      </c>
      <c r="C40" s="1019" t="s">
        <v>386</v>
      </c>
      <c r="D40" s="1019">
        <v>125</v>
      </c>
      <c r="E40" s="1019">
        <v>360</v>
      </c>
      <c r="F40" s="1020">
        <v>5511.639966101695</v>
      </c>
      <c r="G40" s="1020">
        <v>2721.971288135593</v>
      </c>
      <c r="H40" s="1021">
        <v>1830.2693125423732</v>
      </c>
      <c r="I40" s="998"/>
    </row>
    <row r="41" spans="1:9" ht="15">
      <c r="A41" s="1018">
        <v>150</v>
      </c>
      <c r="B41" s="1018">
        <v>25</v>
      </c>
      <c r="C41" s="1019" t="s">
        <v>387</v>
      </c>
      <c r="D41" s="1019">
        <v>150</v>
      </c>
      <c r="E41" s="1019">
        <v>390</v>
      </c>
      <c r="F41" s="1020">
        <v>12150.005796610169</v>
      </c>
      <c r="G41" s="1020">
        <v>4536.395389830508</v>
      </c>
      <c r="H41" s="1021">
        <v>3050.4488542372883</v>
      </c>
      <c r="I41" s="998"/>
    </row>
    <row r="42" spans="1:9" ht="15">
      <c r="A42" s="1018">
        <v>200</v>
      </c>
      <c r="B42" s="1018">
        <v>25</v>
      </c>
      <c r="C42" s="1019" t="s">
        <v>1985</v>
      </c>
      <c r="D42" s="1019">
        <v>200</v>
      </c>
      <c r="E42" s="1019">
        <v>530</v>
      </c>
      <c r="F42" s="1020">
        <f>13728.494440678*1.15</f>
        <v>15787.768606779699</v>
      </c>
      <c r="G42" s="1020">
        <f>7745.65383050848*1.15</f>
        <v>8907.501905084751</v>
      </c>
      <c r="H42" s="1021">
        <f>4757*1.2</f>
        <v>5708.4</v>
      </c>
      <c r="I42" s="998"/>
    </row>
    <row r="43" spans="1:9" ht="15">
      <c r="A43" s="1018">
        <v>250</v>
      </c>
      <c r="B43" s="1018">
        <v>16</v>
      </c>
      <c r="C43" s="1019" t="s">
        <v>388</v>
      </c>
      <c r="D43" s="1019">
        <v>250</v>
      </c>
      <c r="E43" s="1019">
        <v>730</v>
      </c>
      <c r="F43" s="1020"/>
      <c r="G43" s="1020"/>
      <c r="H43" s="1021">
        <v>20354.813263728818</v>
      </c>
      <c r="I43" s="998"/>
    </row>
    <row r="44" spans="1:9" ht="15">
      <c r="A44" s="1018">
        <v>400</v>
      </c>
      <c r="B44" s="1018">
        <v>16</v>
      </c>
      <c r="C44" s="1019" t="s">
        <v>389</v>
      </c>
      <c r="D44" s="1019">
        <v>390</v>
      </c>
      <c r="E44" s="1019">
        <v>860</v>
      </c>
      <c r="F44" s="1020"/>
      <c r="G44" s="1020"/>
      <c r="H44" s="1021">
        <v>201081.35593220338</v>
      </c>
      <c r="I44" s="998"/>
    </row>
    <row r="47" spans="1:8" ht="15">
      <c r="A47" s="1033"/>
      <c r="B47" s="1033"/>
      <c r="C47" s="1034" t="s">
        <v>390</v>
      </c>
      <c r="D47" s="6"/>
      <c r="E47" s="6"/>
      <c r="F47" s="70"/>
      <c r="G47" s="6"/>
      <c r="H47" s="6"/>
    </row>
    <row r="48" spans="1:8" ht="13.5" thickBot="1">
      <c r="A48" s="531"/>
      <c r="B48" s="531"/>
      <c r="C48" s="531"/>
      <c r="D48" s="531"/>
      <c r="E48" s="531"/>
      <c r="F48" s="531"/>
      <c r="G48" s="531"/>
      <c r="H48" s="531"/>
    </row>
    <row r="49" ht="13.5" thickTop="1"/>
    <row r="50" spans="3:5" ht="12.75">
      <c r="C50" s="1078" t="s">
        <v>1050</v>
      </c>
      <c r="D50" s="1078"/>
      <c r="E50" s="1078"/>
    </row>
  </sheetData>
  <sheetProtection/>
  <mergeCells count="17">
    <mergeCell ref="C50:E50"/>
    <mergeCell ref="A31:H31"/>
    <mergeCell ref="A33:A34"/>
    <mergeCell ref="B33:B34"/>
    <mergeCell ref="C33:C34"/>
    <mergeCell ref="D33:D34"/>
    <mergeCell ref="E33:E34"/>
    <mergeCell ref="F33:H33"/>
    <mergeCell ref="A30:H30"/>
    <mergeCell ref="A7:H7"/>
    <mergeCell ref="A8:H8"/>
    <mergeCell ref="A10:A11"/>
    <mergeCell ref="B10:B11"/>
    <mergeCell ref="C10:C11"/>
    <mergeCell ref="D10:D11"/>
    <mergeCell ref="E10:E11"/>
    <mergeCell ref="F10:H10"/>
  </mergeCells>
  <hyperlinks>
    <hyperlink ref="C50:E50" location="содержание!A1" display="Вернуться в содержание.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L22" sqref="L22"/>
    </sheetView>
  </sheetViews>
  <sheetFormatPr defaultColWidth="9.00390625" defaultRowHeight="12.75"/>
  <cols>
    <col min="1" max="1" width="2.75390625" style="0" customWidth="1"/>
    <col min="4" max="4" width="25.25390625" style="0" customWidth="1"/>
    <col min="5" max="5" width="13.375" style="0" customWidth="1"/>
    <col min="6" max="6" width="11.375" style="0" customWidth="1"/>
    <col min="7" max="7" width="14.75390625" style="0" customWidth="1"/>
  </cols>
  <sheetData>
    <row r="1" spans="1:7" ht="13.5" thickBot="1">
      <c r="A1" s="531"/>
      <c r="B1" s="531"/>
      <c r="C1" s="531"/>
      <c r="D1" s="531"/>
      <c r="E1" s="531"/>
      <c r="F1" s="531"/>
      <c r="G1" s="531"/>
    </row>
    <row r="2" spans="1:7" ht="13.5" thickTop="1">
      <c r="A2" s="1093" t="s">
        <v>742</v>
      </c>
      <c r="B2" s="1093"/>
      <c r="C2" s="1093"/>
      <c r="D2" s="1093"/>
      <c r="E2" s="1093"/>
      <c r="F2" s="1093"/>
      <c r="G2" s="1093"/>
    </row>
    <row r="3" spans="1:7" ht="12.75">
      <c r="A3" s="1094" t="s">
        <v>743</v>
      </c>
      <c r="B3" s="1094"/>
      <c r="C3" s="1094"/>
      <c r="D3" s="1094"/>
      <c r="E3" s="1094"/>
      <c r="F3" s="1094"/>
      <c r="G3" s="1094"/>
    </row>
    <row r="4" spans="1:7" ht="12.75">
      <c r="A4" s="1094" t="s">
        <v>1835</v>
      </c>
      <c r="B4" s="1094"/>
      <c r="C4" s="1094"/>
      <c r="D4" s="1094"/>
      <c r="E4" s="1094"/>
      <c r="F4" s="1094"/>
      <c r="G4" s="1094"/>
    </row>
    <row r="5" spans="1:7" ht="13.5" thickBot="1">
      <c r="A5" s="531"/>
      <c r="B5" s="1095" t="s">
        <v>1590</v>
      </c>
      <c r="C5" s="1095"/>
      <c r="D5" s="1095"/>
      <c r="E5" s="1095"/>
      <c r="F5" s="1095"/>
      <c r="G5" s="1095"/>
    </row>
    <row r="6" spans="1:7" ht="13.5" thickTop="1">
      <c r="A6" s="6"/>
      <c r="B6" s="6"/>
      <c r="C6" s="6"/>
      <c r="D6" s="6"/>
      <c r="E6" s="64"/>
      <c r="F6" s="57"/>
      <c r="G6" s="64"/>
    </row>
    <row r="7" spans="2:7" ht="15.75">
      <c r="B7" s="1082" t="s">
        <v>802</v>
      </c>
      <c r="C7" s="1082"/>
      <c r="D7" s="1082"/>
      <c r="E7" s="1082"/>
      <c r="F7" s="1082"/>
      <c r="G7" s="1082"/>
    </row>
    <row r="8" spans="2:7" ht="15.75">
      <c r="B8" s="1083" t="s">
        <v>1935</v>
      </c>
      <c r="C8" s="1083"/>
      <c r="D8" s="1083"/>
      <c r="E8" s="1083"/>
      <c r="F8" s="1083"/>
      <c r="G8" s="1083"/>
    </row>
    <row r="9" spans="2:7" ht="6" customHeight="1">
      <c r="B9" s="1045"/>
      <c r="C9" s="998"/>
      <c r="D9" s="998"/>
      <c r="E9" s="1025"/>
      <c r="F9" s="1025"/>
      <c r="G9" s="1025"/>
    </row>
    <row r="10" spans="2:7" ht="14.25" customHeight="1">
      <c r="B10" s="1090" t="s">
        <v>1936</v>
      </c>
      <c r="C10" s="1091"/>
      <c r="D10" s="1091"/>
      <c r="E10" s="1091"/>
      <c r="F10" s="1091"/>
      <c r="G10" s="1098"/>
    </row>
    <row r="11" spans="2:7" ht="25.5">
      <c r="B11" s="1084" t="s">
        <v>746</v>
      </c>
      <c r="C11" s="1084" t="s">
        <v>735</v>
      </c>
      <c r="D11" s="1085" t="s">
        <v>775</v>
      </c>
      <c r="E11" s="1086" t="s">
        <v>792</v>
      </c>
      <c r="F11" s="1096" t="s">
        <v>793</v>
      </c>
      <c r="G11" s="1051" t="s">
        <v>1937</v>
      </c>
    </row>
    <row r="12" spans="2:7" ht="12.75">
      <c r="B12" s="1084"/>
      <c r="C12" s="1084"/>
      <c r="D12" s="1085"/>
      <c r="E12" s="1085"/>
      <c r="F12" s="1097"/>
      <c r="G12" s="1052"/>
    </row>
    <row r="13" spans="2:7" ht="12.75">
      <c r="B13" s="1053">
        <v>100</v>
      </c>
      <c r="C13" s="1053">
        <v>16</v>
      </c>
      <c r="D13" s="1054" t="s">
        <v>1938</v>
      </c>
      <c r="E13" s="1054">
        <v>75</v>
      </c>
      <c r="F13" s="1054">
        <v>230</v>
      </c>
      <c r="G13" s="1055">
        <v>2974.887549152544</v>
      </c>
    </row>
    <row r="14" spans="2:7" ht="12.75">
      <c r="B14" s="1053">
        <v>100</v>
      </c>
      <c r="C14" s="1053">
        <v>25</v>
      </c>
      <c r="D14" s="1054" t="s">
        <v>1939</v>
      </c>
      <c r="E14" s="1054">
        <v>75</v>
      </c>
      <c r="F14" s="1054">
        <v>230</v>
      </c>
      <c r="G14" s="1052">
        <v>3062.98397288136</v>
      </c>
    </row>
    <row r="15" spans="2:7" ht="12.75">
      <c r="B15" s="1053">
        <v>125</v>
      </c>
      <c r="C15" s="1053">
        <v>16</v>
      </c>
      <c r="D15" s="1054" t="s">
        <v>1940</v>
      </c>
      <c r="E15" s="1054">
        <v>100</v>
      </c>
      <c r="F15" s="1054">
        <v>320</v>
      </c>
      <c r="G15" s="1055">
        <v>4298.643549152544</v>
      </c>
    </row>
    <row r="16" spans="2:7" ht="12.75">
      <c r="B16" s="1053">
        <v>125</v>
      </c>
      <c r="C16" s="1053">
        <v>25</v>
      </c>
      <c r="D16" s="1054" t="s">
        <v>1941</v>
      </c>
      <c r="E16" s="1054">
        <v>100</v>
      </c>
      <c r="F16" s="1054">
        <v>320</v>
      </c>
      <c r="G16" s="1055">
        <v>4475.166345762708</v>
      </c>
    </row>
    <row r="17" spans="2:7" ht="12.75">
      <c r="B17" s="1053">
        <v>150</v>
      </c>
      <c r="C17" s="1053">
        <v>16</v>
      </c>
      <c r="D17" s="1054" t="s">
        <v>1942</v>
      </c>
      <c r="E17" s="1054">
        <v>125</v>
      </c>
      <c r="F17" s="1054">
        <v>380</v>
      </c>
      <c r="G17" s="1055">
        <v>4828.2119389830505</v>
      </c>
    </row>
    <row r="18" spans="2:7" ht="12.75">
      <c r="B18" s="1053">
        <v>150</v>
      </c>
      <c r="C18" s="1053">
        <v>25</v>
      </c>
      <c r="D18" s="1054" t="s">
        <v>1943</v>
      </c>
      <c r="E18" s="1054">
        <v>125</v>
      </c>
      <c r="F18" s="1054">
        <v>380</v>
      </c>
      <c r="G18" s="1055">
        <v>5093.1611084745755</v>
      </c>
    </row>
    <row r="19" spans="2:7" ht="12.75">
      <c r="B19" s="1053">
        <v>200</v>
      </c>
      <c r="C19" s="1053">
        <v>16</v>
      </c>
      <c r="D19" s="1054" t="s">
        <v>1944</v>
      </c>
      <c r="E19" s="1054">
        <v>150</v>
      </c>
      <c r="F19" s="1054">
        <v>450</v>
      </c>
      <c r="G19" s="1055">
        <v>8807.728667796611</v>
      </c>
    </row>
    <row r="20" spans="2:7" ht="12.75">
      <c r="B20" s="1053">
        <v>200</v>
      </c>
      <c r="C20" s="1053">
        <v>25</v>
      </c>
      <c r="D20" s="1054" t="s">
        <v>1945</v>
      </c>
      <c r="E20" s="1054">
        <v>150</v>
      </c>
      <c r="F20" s="1054">
        <v>450</v>
      </c>
      <c r="G20" s="1055">
        <v>9625.012718644068</v>
      </c>
    </row>
    <row r="21" spans="2:7" ht="12.75">
      <c r="B21" s="1053">
        <v>250</v>
      </c>
      <c r="C21" s="1053">
        <v>16</v>
      </c>
      <c r="D21" s="1054" t="s">
        <v>1986</v>
      </c>
      <c r="E21" s="1054">
        <v>200</v>
      </c>
      <c r="F21" s="1054">
        <v>530</v>
      </c>
      <c r="G21" s="1055">
        <f>12889*1.2</f>
        <v>15466.8</v>
      </c>
    </row>
    <row r="22" spans="2:7" ht="12.75">
      <c r="B22" s="1053">
        <v>250</v>
      </c>
      <c r="C22" s="1053">
        <v>25</v>
      </c>
      <c r="D22" s="1054" t="s">
        <v>1987</v>
      </c>
      <c r="E22" s="1054">
        <v>200</v>
      </c>
      <c r="F22" s="1054">
        <v>530</v>
      </c>
      <c r="G22" s="1055">
        <f>13791*1.2</f>
        <v>16549.2</v>
      </c>
    </row>
    <row r="23" spans="2:7" ht="12.75">
      <c r="B23" s="1053">
        <v>300</v>
      </c>
      <c r="C23" s="1089">
        <v>16</v>
      </c>
      <c r="D23" s="1054" t="s">
        <v>1946</v>
      </c>
      <c r="E23" s="1054">
        <v>250</v>
      </c>
      <c r="F23" s="1054">
        <v>750</v>
      </c>
      <c r="G23" s="1055">
        <v>24054.22761762708</v>
      </c>
    </row>
    <row r="24" spans="2:7" ht="12.75">
      <c r="B24" s="1053">
        <v>350</v>
      </c>
      <c r="C24" s="1089">
        <v>16</v>
      </c>
      <c r="D24" s="1054" t="s">
        <v>1947</v>
      </c>
      <c r="E24" s="1054">
        <v>300</v>
      </c>
      <c r="F24" s="1054">
        <v>860</v>
      </c>
      <c r="G24" s="1055">
        <v>36081.6</v>
      </c>
    </row>
    <row r="25" spans="2:7" ht="12.75">
      <c r="B25" s="1053">
        <v>500</v>
      </c>
      <c r="C25" s="1089">
        <v>16</v>
      </c>
      <c r="D25" s="1054" t="s">
        <v>1948</v>
      </c>
      <c r="E25" s="1054">
        <v>390</v>
      </c>
      <c r="F25" s="1054">
        <v>990</v>
      </c>
      <c r="G25" s="1055">
        <v>150492.9999999996</v>
      </c>
    </row>
    <row r="26" spans="2:7" ht="15">
      <c r="B26" s="1090" t="s">
        <v>1949</v>
      </c>
      <c r="C26" s="1091"/>
      <c r="D26" s="1091"/>
      <c r="E26" s="1091"/>
      <c r="F26" s="1091"/>
      <c r="G26" s="1092"/>
    </row>
    <row r="27" spans="2:7" ht="12.75">
      <c r="B27" s="1053">
        <v>100</v>
      </c>
      <c r="C27" s="1089">
        <v>25</v>
      </c>
      <c r="D27" s="1054" t="s">
        <v>1950</v>
      </c>
      <c r="E27" s="1054">
        <v>75</v>
      </c>
      <c r="F27" s="1054">
        <v>300</v>
      </c>
      <c r="G27" s="1055">
        <v>2709.93837966102</v>
      </c>
    </row>
    <row r="28" spans="2:7" ht="12.75">
      <c r="B28" s="1053">
        <v>125</v>
      </c>
      <c r="C28" s="1089">
        <v>25</v>
      </c>
      <c r="D28" s="1054" t="s">
        <v>1951</v>
      </c>
      <c r="E28" s="1054">
        <v>100</v>
      </c>
      <c r="F28" s="1054">
        <v>300</v>
      </c>
      <c r="G28" s="1055">
        <v>3901.714718644068</v>
      </c>
    </row>
    <row r="29" spans="2:7" ht="12.75">
      <c r="B29" s="1053">
        <v>150</v>
      </c>
      <c r="C29" s="1089">
        <v>25</v>
      </c>
      <c r="D29" s="1054" t="s">
        <v>1952</v>
      </c>
      <c r="E29" s="1054">
        <v>125</v>
      </c>
      <c r="F29" s="1054">
        <v>360</v>
      </c>
      <c r="G29" s="1055">
        <v>4254.760311864408</v>
      </c>
    </row>
    <row r="30" spans="2:7" ht="12.75">
      <c r="B30" s="1053">
        <v>200</v>
      </c>
      <c r="C30" s="1089">
        <v>25</v>
      </c>
      <c r="D30" s="1054" t="s">
        <v>1953</v>
      </c>
      <c r="E30" s="1054">
        <v>150</v>
      </c>
      <c r="F30" s="1054">
        <v>430</v>
      </c>
      <c r="G30" s="1055">
        <v>7880.901498305087</v>
      </c>
    </row>
    <row r="31" spans="2:7" ht="12.75">
      <c r="B31" s="1053">
        <v>250</v>
      </c>
      <c r="C31" s="1089">
        <v>25</v>
      </c>
      <c r="D31" s="1054" t="s">
        <v>1988</v>
      </c>
      <c r="E31" s="1054">
        <v>200</v>
      </c>
      <c r="F31" s="1054">
        <v>510</v>
      </c>
      <c r="G31" s="1055">
        <f>11686*1.2</f>
        <v>14023.199999999999</v>
      </c>
    </row>
    <row r="32" spans="2:7" ht="12.75">
      <c r="B32" s="1053">
        <v>300</v>
      </c>
      <c r="C32" s="1089">
        <v>16</v>
      </c>
      <c r="D32" s="1054" t="s">
        <v>1954</v>
      </c>
      <c r="E32" s="1054">
        <v>250</v>
      </c>
      <c r="F32" s="1054">
        <v>730</v>
      </c>
      <c r="G32" s="1055">
        <v>20354.81326372884</v>
      </c>
    </row>
    <row r="33" spans="2:7" ht="12.75">
      <c r="B33" s="1053">
        <v>350</v>
      </c>
      <c r="C33" s="1089">
        <v>16</v>
      </c>
      <c r="D33" s="1054" t="s">
        <v>1955</v>
      </c>
      <c r="E33" s="1054">
        <v>300</v>
      </c>
      <c r="F33" s="1056">
        <v>860</v>
      </c>
      <c r="G33" s="1055">
        <v>30531.6</v>
      </c>
    </row>
    <row r="34" spans="2:7" ht="12.75">
      <c r="B34" s="1053">
        <v>500</v>
      </c>
      <c r="C34" s="1089">
        <v>16</v>
      </c>
      <c r="D34" s="1054" t="s">
        <v>1956</v>
      </c>
      <c r="E34" s="1054">
        <v>390</v>
      </c>
      <c r="F34" s="1054">
        <v>990</v>
      </c>
      <c r="G34" s="1055">
        <v>138915.9999999996</v>
      </c>
    </row>
    <row r="35" spans="2:7" ht="15">
      <c r="B35" s="1090" t="s">
        <v>1957</v>
      </c>
      <c r="C35" s="1091"/>
      <c r="D35" s="1091"/>
      <c r="E35" s="1091"/>
      <c r="F35" s="1091"/>
      <c r="G35" s="1092"/>
    </row>
    <row r="36" spans="2:7" ht="12.75">
      <c r="B36" s="1053">
        <v>100</v>
      </c>
      <c r="C36" s="1053">
        <v>16</v>
      </c>
      <c r="D36" s="1054" t="s">
        <v>1958</v>
      </c>
      <c r="E36" s="1054">
        <v>100</v>
      </c>
      <c r="F36" s="1054">
        <v>350</v>
      </c>
      <c r="G36" s="1055">
        <v>4254.51285</v>
      </c>
    </row>
    <row r="37" spans="2:7" ht="12.75">
      <c r="B37" s="1053">
        <v>100</v>
      </c>
      <c r="C37" s="1053">
        <v>25</v>
      </c>
      <c r="D37" s="1054" t="s">
        <v>1959</v>
      </c>
      <c r="E37" s="1054">
        <v>100</v>
      </c>
      <c r="F37" s="1054">
        <v>350</v>
      </c>
      <c r="G37" s="1055">
        <v>4342.774248305088</v>
      </c>
    </row>
    <row r="38" spans="2:7" ht="12.75">
      <c r="B38" s="1053">
        <v>125</v>
      </c>
      <c r="C38" s="1053">
        <v>16</v>
      </c>
      <c r="D38" s="1054" t="s">
        <v>1960</v>
      </c>
      <c r="E38" s="1054">
        <v>125</v>
      </c>
      <c r="F38" s="1054">
        <v>380</v>
      </c>
      <c r="G38" s="1055">
        <v>4828.211938983048</v>
      </c>
    </row>
    <row r="39" spans="2:7" ht="12.75">
      <c r="B39" s="1053">
        <v>125</v>
      </c>
      <c r="C39" s="1053">
        <v>25</v>
      </c>
      <c r="D39" s="1054" t="s">
        <v>1961</v>
      </c>
      <c r="E39" s="1054">
        <v>125</v>
      </c>
      <c r="F39" s="1054">
        <v>380</v>
      </c>
      <c r="G39" s="1055">
        <v>4982.875604237292</v>
      </c>
    </row>
    <row r="40" spans="2:7" ht="12.75">
      <c r="B40" s="1053">
        <v>150</v>
      </c>
      <c r="C40" s="1053">
        <v>16</v>
      </c>
      <c r="D40" s="1054" t="s">
        <v>1962</v>
      </c>
      <c r="E40" s="1054">
        <v>150</v>
      </c>
      <c r="F40" s="1054">
        <v>410</v>
      </c>
      <c r="G40" s="1055">
        <v>8101.554994067796</v>
      </c>
    </row>
    <row r="41" spans="2:7" ht="12.75">
      <c r="B41" s="1053">
        <v>150</v>
      </c>
      <c r="C41" s="1053">
        <v>25</v>
      </c>
      <c r="D41" s="1054" t="s">
        <v>1963</v>
      </c>
      <c r="E41" s="1054">
        <v>150</v>
      </c>
      <c r="F41" s="1054">
        <v>410</v>
      </c>
      <c r="G41" s="1055">
        <v>9057.170227118651</v>
      </c>
    </row>
    <row r="42" spans="2:7" ht="12.75">
      <c r="B42" s="1053">
        <v>200</v>
      </c>
      <c r="C42" s="1053">
        <v>16</v>
      </c>
      <c r="D42" s="1054" t="s">
        <v>1964</v>
      </c>
      <c r="E42" s="1054">
        <v>200</v>
      </c>
      <c r="F42" s="1054">
        <v>530</v>
      </c>
      <c r="G42" s="1055">
        <f>12030*1.2</f>
        <v>14436</v>
      </c>
    </row>
    <row r="43" spans="2:7" ht="12.75">
      <c r="B43" s="1053">
        <v>200</v>
      </c>
      <c r="C43" s="1053">
        <v>25</v>
      </c>
      <c r="D43" s="1057" t="s">
        <v>1965</v>
      </c>
      <c r="E43" s="1054">
        <v>200</v>
      </c>
      <c r="F43" s="1054">
        <v>530</v>
      </c>
      <c r="G43" s="1055">
        <f>12825*1.2</f>
        <v>15390</v>
      </c>
    </row>
    <row r="44" spans="2:7" ht="12.75">
      <c r="B44" s="1053">
        <v>250</v>
      </c>
      <c r="C44" s="1089">
        <v>16</v>
      </c>
      <c r="D44" s="1054" t="s">
        <v>1966</v>
      </c>
      <c r="E44" s="1054">
        <v>250</v>
      </c>
      <c r="F44" s="1054">
        <v>750</v>
      </c>
      <c r="G44" s="1055">
        <v>28865.07314115252</v>
      </c>
    </row>
    <row r="45" spans="2:7" ht="12.75">
      <c r="B45" s="1053">
        <v>300</v>
      </c>
      <c r="C45" s="1089"/>
      <c r="D45" s="1054" t="s">
        <v>1967</v>
      </c>
      <c r="E45" s="1054">
        <v>300</v>
      </c>
      <c r="F45" s="1054">
        <v>860</v>
      </c>
      <c r="G45" s="1055">
        <v>36081.6</v>
      </c>
    </row>
    <row r="46" spans="2:7" ht="12.75">
      <c r="B46" s="1053">
        <v>400</v>
      </c>
      <c r="C46" s="1089"/>
      <c r="D46" s="1054" t="s">
        <v>1968</v>
      </c>
      <c r="E46" s="1054">
        <v>390</v>
      </c>
      <c r="F46" s="1054">
        <v>990</v>
      </c>
      <c r="G46" s="1055">
        <v>150492.9999999996</v>
      </c>
    </row>
    <row r="47" spans="2:7" ht="15">
      <c r="B47" s="1090" t="s">
        <v>1969</v>
      </c>
      <c r="C47" s="1091"/>
      <c r="D47" s="1091"/>
      <c r="E47" s="1091"/>
      <c r="F47" s="1091"/>
      <c r="G47" s="1092"/>
    </row>
    <row r="48" spans="2:7" ht="12.75">
      <c r="B48" s="1053">
        <v>100</v>
      </c>
      <c r="C48" s="1089">
        <v>25</v>
      </c>
      <c r="D48" s="1054" t="s">
        <v>1970</v>
      </c>
      <c r="E48" s="1054">
        <v>100</v>
      </c>
      <c r="F48" s="1054">
        <v>340</v>
      </c>
      <c r="G48" s="1055">
        <v>3901.46725677966</v>
      </c>
    </row>
    <row r="49" spans="2:7" ht="12.75">
      <c r="B49" s="1053">
        <v>125</v>
      </c>
      <c r="C49" s="1089">
        <v>25</v>
      </c>
      <c r="D49" s="1054" t="s">
        <v>1971</v>
      </c>
      <c r="E49" s="1054">
        <v>125</v>
      </c>
      <c r="F49" s="1054">
        <v>360</v>
      </c>
      <c r="G49" s="1055">
        <v>4563.427744067796</v>
      </c>
    </row>
    <row r="50" spans="2:7" ht="12.75">
      <c r="B50" s="1053">
        <v>150</v>
      </c>
      <c r="C50" s="1089">
        <v>25</v>
      </c>
      <c r="D50" s="1054" t="s">
        <v>1972</v>
      </c>
      <c r="E50" s="1054">
        <v>150</v>
      </c>
      <c r="F50" s="1054">
        <v>390</v>
      </c>
      <c r="G50" s="1055">
        <v>7439.59450677966</v>
      </c>
    </row>
    <row r="51" spans="1:7" ht="14.25">
      <c r="A51" s="1033"/>
      <c r="B51" s="1053">
        <v>200</v>
      </c>
      <c r="C51" s="1089">
        <v>25</v>
      </c>
      <c r="D51" s="1054" t="s">
        <v>1973</v>
      </c>
      <c r="E51" s="1054">
        <v>200</v>
      </c>
      <c r="F51" s="1054">
        <v>530</v>
      </c>
      <c r="G51" s="1055">
        <f>11171*1.2</f>
        <v>13405.199999999999</v>
      </c>
    </row>
    <row r="52" spans="1:7" ht="12.75">
      <c r="A52" s="6"/>
      <c r="B52" s="1053">
        <v>250</v>
      </c>
      <c r="C52" s="1089">
        <v>16</v>
      </c>
      <c r="D52" s="1054" t="s">
        <v>1974</v>
      </c>
      <c r="E52" s="1054">
        <v>250</v>
      </c>
      <c r="F52" s="1054">
        <v>730</v>
      </c>
      <c r="G52" s="1055">
        <v>20354.81326372884</v>
      </c>
    </row>
    <row r="53" spans="1:7" ht="12.75">
      <c r="A53" s="10"/>
      <c r="B53" s="1058">
        <v>300</v>
      </c>
      <c r="C53" s="1089">
        <v>16</v>
      </c>
      <c r="D53" s="1054" t="s">
        <v>1975</v>
      </c>
      <c r="E53" s="1054">
        <v>300</v>
      </c>
      <c r="F53" s="1054">
        <v>860</v>
      </c>
      <c r="G53" s="1055">
        <v>30531.6</v>
      </c>
    </row>
    <row r="54" spans="2:7" ht="12.75">
      <c r="B54" s="1053">
        <v>400</v>
      </c>
      <c r="C54" s="1089">
        <v>16</v>
      </c>
      <c r="D54" s="1054" t="s">
        <v>1976</v>
      </c>
      <c r="E54" s="1054">
        <v>390</v>
      </c>
      <c r="F54" s="1054">
        <v>990</v>
      </c>
      <c r="G54" s="1055">
        <v>138915.9999999996</v>
      </c>
    </row>
    <row r="55" spans="2:7" ht="12.75">
      <c r="B55" s="1059"/>
      <c r="C55" s="1060"/>
      <c r="D55" s="1061"/>
      <c r="E55" s="1061"/>
      <c r="F55" s="1061"/>
      <c r="G55" s="1062"/>
    </row>
    <row r="56" spans="1:7" ht="15" thickBot="1">
      <c r="A56" s="531"/>
      <c r="B56" s="531"/>
      <c r="C56" s="531"/>
      <c r="D56" s="545" t="s">
        <v>1977</v>
      </c>
      <c r="E56" s="531"/>
      <c r="F56" s="531"/>
      <c r="G56" s="531"/>
    </row>
    <row r="57" spans="1:7" ht="15" thickTop="1">
      <c r="A57" s="6"/>
      <c r="B57" s="6"/>
      <c r="C57" s="6"/>
      <c r="D57" s="70"/>
      <c r="E57" s="6"/>
      <c r="F57" s="6"/>
      <c r="G57" s="6"/>
    </row>
    <row r="58" spans="3:5" ht="12.75">
      <c r="C58" s="1078" t="s">
        <v>1050</v>
      </c>
      <c r="D58" s="1078"/>
      <c r="E58" s="1078"/>
    </row>
  </sheetData>
  <sheetProtection/>
  <mergeCells count="22">
    <mergeCell ref="B8:G8"/>
    <mergeCell ref="B10:G10"/>
    <mergeCell ref="C23:C25"/>
    <mergeCell ref="B26:G26"/>
    <mergeCell ref="C27:C31"/>
    <mergeCell ref="A2:G2"/>
    <mergeCell ref="A3:G3"/>
    <mergeCell ref="A4:G4"/>
    <mergeCell ref="B5:G5"/>
    <mergeCell ref="B7:G7"/>
    <mergeCell ref="B11:B12"/>
    <mergeCell ref="C11:C12"/>
    <mergeCell ref="D11:D12"/>
    <mergeCell ref="E11:E12"/>
    <mergeCell ref="F11:F12"/>
    <mergeCell ref="C32:C34"/>
    <mergeCell ref="C44:C46"/>
    <mergeCell ref="B47:G47"/>
    <mergeCell ref="C48:C51"/>
    <mergeCell ref="C52:C54"/>
    <mergeCell ref="C58:E58"/>
    <mergeCell ref="B35:G35"/>
  </mergeCells>
  <hyperlinks>
    <hyperlink ref="C58:E58" location="содержание!A1" display="Вернуться в содержание.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J21" sqref="J21"/>
    </sheetView>
  </sheetViews>
  <sheetFormatPr defaultColWidth="9.00390625" defaultRowHeight="12.75"/>
  <cols>
    <col min="3" max="3" width="27.625" style="0" customWidth="1"/>
    <col min="4" max="4" width="10.875" style="0" customWidth="1"/>
    <col min="5" max="5" width="11.875" style="0" customWidth="1"/>
    <col min="6" max="6" width="11.125" style="0" customWidth="1"/>
    <col min="7" max="7" width="13.375" style="0" customWidth="1"/>
    <col min="8" max="8" width="11.375" style="0" customWidth="1"/>
  </cols>
  <sheetData>
    <row r="1" spans="1:8" ht="13.5" thickBot="1">
      <c r="A1" s="531"/>
      <c r="B1" s="531"/>
      <c r="C1" s="531"/>
      <c r="D1" s="531"/>
      <c r="E1" s="531"/>
      <c r="F1" s="531"/>
      <c r="G1" s="531"/>
      <c r="H1" s="532"/>
    </row>
    <row r="2" spans="1:8" ht="13.5" thickTop="1">
      <c r="A2" s="6"/>
      <c r="B2" s="6"/>
      <c r="C2" s="6"/>
      <c r="D2" s="111" t="s">
        <v>742</v>
      </c>
      <c r="E2" s="111"/>
      <c r="F2" s="57"/>
      <c r="G2" s="64"/>
      <c r="H2" s="1"/>
    </row>
    <row r="3" spans="1:8" ht="12.75">
      <c r="A3" s="6"/>
      <c r="B3" s="6"/>
      <c r="C3" s="6"/>
      <c r="D3" s="111" t="s">
        <v>743</v>
      </c>
      <c r="E3" s="111"/>
      <c r="F3" s="57"/>
      <c r="G3" s="64"/>
      <c r="H3" s="1"/>
    </row>
    <row r="4" spans="1:8" ht="12.75">
      <c r="A4" s="6"/>
      <c r="B4" s="6"/>
      <c r="C4" s="6"/>
      <c r="D4" s="111" t="s">
        <v>1835</v>
      </c>
      <c r="E4" s="111"/>
      <c r="F4" s="57"/>
      <c r="G4" s="64"/>
      <c r="H4" s="1"/>
    </row>
    <row r="5" spans="1:8" ht="13.5" thickBot="1">
      <c r="A5" s="531"/>
      <c r="B5" s="531"/>
      <c r="C5" s="531"/>
      <c r="D5" s="799" t="s">
        <v>1590</v>
      </c>
      <c r="E5" s="799"/>
      <c r="F5" s="533"/>
      <c r="G5" s="534"/>
      <c r="H5" s="532"/>
    </row>
    <row r="6" spans="1:8" ht="13.5" thickTop="1">
      <c r="A6" s="6"/>
      <c r="B6" s="6"/>
      <c r="C6" s="6"/>
      <c r="D6" s="6"/>
      <c r="E6" s="64"/>
      <c r="F6" s="57"/>
      <c r="G6" s="64"/>
      <c r="H6" s="14"/>
    </row>
    <row r="9" spans="1:9" ht="15.75">
      <c r="A9" s="1082" t="s">
        <v>802</v>
      </c>
      <c r="B9" s="1082"/>
      <c r="C9" s="1082"/>
      <c r="D9" s="1082"/>
      <c r="E9" s="1082"/>
      <c r="F9" s="1082"/>
      <c r="G9" s="1082"/>
      <c r="H9" s="1082"/>
      <c r="I9" s="998"/>
    </row>
    <row r="10" spans="1:9" ht="15.75">
      <c r="A10" s="1083" t="s">
        <v>391</v>
      </c>
      <c r="B10" s="1083"/>
      <c r="C10" s="1083"/>
      <c r="D10" s="1083"/>
      <c r="E10" s="1083"/>
      <c r="F10" s="1083"/>
      <c r="G10" s="1083"/>
      <c r="H10" s="1083"/>
      <c r="I10" s="998"/>
    </row>
    <row r="11" spans="1:9" ht="15.75">
      <c r="A11" s="1099" t="s">
        <v>392</v>
      </c>
      <c r="B11" s="1099"/>
      <c r="C11" s="1099"/>
      <c r="D11" s="1099"/>
      <c r="E11" s="1099"/>
      <c r="F11" s="1099"/>
      <c r="G11" s="1099"/>
      <c r="H11" s="1099"/>
      <c r="I11" s="998"/>
    </row>
    <row r="12" spans="1:9" ht="12.75">
      <c r="A12" s="1100" t="s">
        <v>393</v>
      </c>
      <c r="B12" s="1100" t="s">
        <v>735</v>
      </c>
      <c r="C12" s="1085" t="s">
        <v>394</v>
      </c>
      <c r="D12" s="1085" t="s">
        <v>750</v>
      </c>
      <c r="E12" s="1085"/>
      <c r="F12" s="1085"/>
      <c r="G12" s="1085"/>
      <c r="H12" s="1085"/>
      <c r="I12" s="998"/>
    </row>
    <row r="13" spans="1:9" ht="12.75">
      <c r="A13" s="1100"/>
      <c r="B13" s="1100"/>
      <c r="C13" s="1085"/>
      <c r="D13" s="1046" t="s">
        <v>395</v>
      </c>
      <c r="E13" s="1046" t="s">
        <v>396</v>
      </c>
      <c r="F13" s="1046" t="s">
        <v>397</v>
      </c>
      <c r="G13" s="1046" t="s">
        <v>398</v>
      </c>
      <c r="H13" s="1046" t="s">
        <v>399</v>
      </c>
      <c r="I13" s="998"/>
    </row>
    <row r="14" spans="1:9" ht="14.25">
      <c r="A14" s="1047" t="s">
        <v>400</v>
      </c>
      <c r="B14" s="1047">
        <v>40</v>
      </c>
      <c r="C14" s="1048" t="s">
        <v>401</v>
      </c>
      <c r="D14" s="1049">
        <v>1434.380338983051</v>
      </c>
      <c r="E14" s="1050">
        <v>1492.023661016949</v>
      </c>
      <c r="F14" s="1050">
        <v>1551.342661016949</v>
      </c>
      <c r="G14" s="1050">
        <v>1613.6778813559322</v>
      </c>
      <c r="H14" s="1050">
        <v>1678.3590508474576</v>
      </c>
      <c r="I14" s="998"/>
    </row>
    <row r="15" spans="1:9" ht="14.25">
      <c r="A15" s="1047" t="s">
        <v>402</v>
      </c>
      <c r="B15" s="1047">
        <v>25</v>
      </c>
      <c r="C15" s="1048" t="s">
        <v>403</v>
      </c>
      <c r="D15" s="1049">
        <v>1577.818372881356</v>
      </c>
      <c r="E15" s="1050">
        <v>1641.1589999999999</v>
      </c>
      <c r="F15" s="1050">
        <v>1706.8455762711865</v>
      </c>
      <c r="G15" s="1050">
        <v>1774.8781016949151</v>
      </c>
      <c r="H15" s="1050">
        <v>1845.9268474576272</v>
      </c>
      <c r="I15" s="998"/>
    </row>
    <row r="16" spans="1:9" ht="14.25">
      <c r="A16" s="1047" t="s">
        <v>404</v>
      </c>
      <c r="B16" s="1047">
        <v>25</v>
      </c>
      <c r="C16" s="1048" t="s">
        <v>405</v>
      </c>
      <c r="D16" s="1049">
        <v>1972.272966101695</v>
      </c>
      <c r="E16" s="1050">
        <v>2051.364966101695</v>
      </c>
      <c r="F16" s="1050">
        <v>2133.473186440678</v>
      </c>
      <c r="G16" s="1050">
        <v>2218.597627118644</v>
      </c>
      <c r="H16" s="1050">
        <v>2307.073423728814</v>
      </c>
      <c r="I16" s="998"/>
    </row>
    <row r="17" spans="1:9" ht="14.25">
      <c r="A17" s="1047" t="s">
        <v>406</v>
      </c>
      <c r="B17" s="1047">
        <v>25</v>
      </c>
      <c r="C17" s="1048" t="s">
        <v>407</v>
      </c>
      <c r="D17" s="1049">
        <v>2151.5705084745764</v>
      </c>
      <c r="E17" s="1050">
        <v>2237.7003559322034</v>
      </c>
      <c r="F17" s="1050">
        <v>2327.516694915254</v>
      </c>
      <c r="G17" s="1050">
        <v>2420.6843898305083</v>
      </c>
      <c r="H17" s="1050">
        <v>2517.5385762711862</v>
      </c>
      <c r="I17" s="998"/>
    </row>
    <row r="18" spans="1:9" ht="14.25">
      <c r="A18" s="1047" t="s">
        <v>408</v>
      </c>
      <c r="B18" s="1047">
        <v>25</v>
      </c>
      <c r="C18" s="1048" t="s">
        <v>409</v>
      </c>
      <c r="D18" s="1049">
        <v>3303.766677966102</v>
      </c>
      <c r="E18" s="1050">
        <v>3436.145237288136</v>
      </c>
      <c r="F18" s="1050">
        <v>3505.183169491526</v>
      </c>
      <c r="G18" s="1050">
        <v>3575.2265084745763</v>
      </c>
      <c r="H18" s="1050">
        <v>3646.610389830509</v>
      </c>
      <c r="I18" s="998"/>
    </row>
    <row r="19" spans="1:9" ht="14.25">
      <c r="A19" s="1047" t="s">
        <v>410</v>
      </c>
      <c r="B19" s="1047">
        <v>25</v>
      </c>
      <c r="C19" s="1048" t="s">
        <v>411</v>
      </c>
      <c r="D19" s="1049">
        <v>4768.644355932204</v>
      </c>
      <c r="E19" s="1050">
        <v>4863.822864406779</v>
      </c>
      <c r="F19" s="1050">
        <v>4961.347322033897</v>
      </c>
      <c r="G19" s="1050">
        <v>5060.212322033897</v>
      </c>
      <c r="H19" s="1050">
        <v>5163.769220338982</v>
      </c>
      <c r="I19" s="998"/>
    </row>
    <row r="20" spans="1:9" ht="14.25">
      <c r="A20" s="1047" t="s">
        <v>412</v>
      </c>
      <c r="B20" s="1047">
        <v>25</v>
      </c>
      <c r="C20" s="1048" t="s">
        <v>413</v>
      </c>
      <c r="D20" s="1049">
        <v>9599.95906779661</v>
      </c>
      <c r="E20" s="1050">
        <v>9791.991762711867</v>
      </c>
      <c r="F20" s="1050">
        <v>9987.71094915254</v>
      </c>
      <c r="G20" s="1050">
        <v>10187.451762711866</v>
      </c>
      <c r="H20" s="1050">
        <v>10391.21420338983</v>
      </c>
      <c r="I20" s="998"/>
    </row>
    <row r="21" spans="1:9" ht="14.25">
      <c r="A21" s="1047" t="s">
        <v>1989</v>
      </c>
      <c r="B21" s="1047">
        <v>25</v>
      </c>
      <c r="C21" s="1048" t="s">
        <v>1990</v>
      </c>
      <c r="D21" s="1049">
        <f>16194*1.2</f>
        <v>19432.8</v>
      </c>
      <c r="E21" s="1050">
        <f>16518*1.2</f>
        <v>19821.6</v>
      </c>
      <c r="F21" s="1050">
        <f>16848*1.2</f>
        <v>20217.6</v>
      </c>
      <c r="G21" s="1050">
        <f>17185*1.2</f>
        <v>20622</v>
      </c>
      <c r="H21" s="1050">
        <f>17529*1.2</f>
        <v>21034.8</v>
      </c>
      <c r="I21" s="998"/>
    </row>
    <row r="22" spans="1:9" ht="14.25">
      <c r="A22" s="1047" t="s">
        <v>414</v>
      </c>
      <c r="B22" s="1047">
        <v>16</v>
      </c>
      <c r="C22" s="1048" t="s">
        <v>415</v>
      </c>
      <c r="D22" s="1049">
        <v>37894.116661016946</v>
      </c>
      <c r="E22" s="1050">
        <v>38651.85823728813</v>
      </c>
      <c r="F22" s="1050">
        <v>39424.345779661024</v>
      </c>
      <c r="G22" s="1050">
        <v>40212.584694915255</v>
      </c>
      <c r="H22" s="1050">
        <v>41016.57498305084</v>
      </c>
      <c r="I22" s="998"/>
    </row>
    <row r="23" spans="1:9" ht="15">
      <c r="A23" s="1024"/>
      <c r="B23" s="1025"/>
      <c r="C23" s="1025"/>
      <c r="D23" s="1025"/>
      <c r="E23" s="1025"/>
      <c r="F23" s="1025"/>
      <c r="G23" s="1025"/>
      <c r="H23" s="1026"/>
      <c r="I23" s="998"/>
    </row>
    <row r="24" spans="1:9" ht="15.75">
      <c r="A24" s="1082" t="s">
        <v>802</v>
      </c>
      <c r="B24" s="1082"/>
      <c r="C24" s="1082"/>
      <c r="D24" s="1082"/>
      <c r="E24" s="1082"/>
      <c r="F24" s="1082"/>
      <c r="G24" s="1082"/>
      <c r="H24" s="1082"/>
      <c r="I24" s="998"/>
    </row>
    <row r="25" spans="1:9" ht="15.75">
      <c r="A25" s="1083" t="s">
        <v>416</v>
      </c>
      <c r="B25" s="1083"/>
      <c r="C25" s="1083"/>
      <c r="D25" s="1083"/>
      <c r="E25" s="1083"/>
      <c r="F25" s="1083"/>
      <c r="G25" s="1083"/>
      <c r="H25" s="1083"/>
      <c r="I25" s="998"/>
    </row>
    <row r="26" spans="1:9" ht="15.75">
      <c r="A26" s="1082" t="s">
        <v>392</v>
      </c>
      <c r="B26" s="1082"/>
      <c r="C26" s="1082"/>
      <c r="D26" s="1082"/>
      <c r="E26" s="1082"/>
      <c r="F26" s="1082"/>
      <c r="G26" s="1082"/>
      <c r="H26" s="1082"/>
      <c r="I26" s="998"/>
    </row>
    <row r="27" spans="1:9" ht="12.75">
      <c r="A27" s="1100" t="s">
        <v>746</v>
      </c>
      <c r="B27" s="1100" t="s">
        <v>735</v>
      </c>
      <c r="C27" s="1085" t="s">
        <v>804</v>
      </c>
      <c r="D27" s="1085" t="s">
        <v>750</v>
      </c>
      <c r="E27" s="1085"/>
      <c r="F27" s="1085"/>
      <c r="G27" s="1085"/>
      <c r="H27" s="1085"/>
      <c r="I27" s="998"/>
    </row>
    <row r="28" spans="1:9" ht="12.75">
      <c r="A28" s="1100"/>
      <c r="B28" s="1100"/>
      <c r="C28" s="1085"/>
      <c r="D28" s="1046" t="s">
        <v>395</v>
      </c>
      <c r="E28" s="1046" t="s">
        <v>396</v>
      </c>
      <c r="F28" s="1046" t="s">
        <v>397</v>
      </c>
      <c r="G28" s="1046" t="s">
        <v>398</v>
      </c>
      <c r="H28" s="1046" t="s">
        <v>399</v>
      </c>
      <c r="I28" s="998"/>
    </row>
    <row r="29" spans="1:9" ht="14.25">
      <c r="A29" s="1047">
        <v>50</v>
      </c>
      <c r="B29" s="1047">
        <v>40</v>
      </c>
      <c r="C29" s="1048" t="s">
        <v>401</v>
      </c>
      <c r="D29" s="1049">
        <v>1938.4242711864406</v>
      </c>
      <c r="E29" s="1050">
        <v>2003.775711864407</v>
      </c>
      <c r="F29" s="1050">
        <v>2069.1271525423726</v>
      </c>
      <c r="G29" s="1050">
        <v>2134.4785932203386</v>
      </c>
      <c r="H29" s="1050">
        <v>2199.8300338983045</v>
      </c>
      <c r="I29" s="998"/>
    </row>
    <row r="30" spans="1:9" ht="14.25">
      <c r="A30" s="1047">
        <v>65</v>
      </c>
      <c r="B30" s="1047">
        <v>25</v>
      </c>
      <c r="C30" s="1048" t="s">
        <v>403</v>
      </c>
      <c r="D30" s="1049">
        <v>2286.9652881355937</v>
      </c>
      <c r="E30" s="1050">
        <v>2352.316728813559</v>
      </c>
      <c r="F30" s="1050">
        <v>2417.3330338983046</v>
      </c>
      <c r="G30" s="1050">
        <v>2482.684474576271</v>
      </c>
      <c r="H30" s="1050">
        <v>2548.371050847458</v>
      </c>
      <c r="I30" s="998"/>
    </row>
    <row r="31" spans="1:9" ht="14.25">
      <c r="A31" s="1047">
        <v>80</v>
      </c>
      <c r="B31" s="1047">
        <v>25</v>
      </c>
      <c r="C31" s="1048" t="s">
        <v>417</v>
      </c>
      <c r="D31" s="1049">
        <v>2744.0902372881355</v>
      </c>
      <c r="E31" s="1050">
        <v>2809.441677966102</v>
      </c>
      <c r="F31" s="1050">
        <v>2875.1282542372883</v>
      </c>
      <c r="G31" s="1050">
        <v>2940.1445593220337</v>
      </c>
      <c r="H31" s="1050">
        <v>3005.4959999999996</v>
      </c>
      <c r="I31" s="998"/>
    </row>
    <row r="32" spans="1:9" ht="14.25">
      <c r="A32" s="1047">
        <v>100</v>
      </c>
      <c r="B32" s="1047">
        <v>25</v>
      </c>
      <c r="C32" s="1048" t="s">
        <v>418</v>
      </c>
      <c r="D32" s="1049">
        <v>3223.3341355932203</v>
      </c>
      <c r="E32" s="1050">
        <v>3342.9775423728815</v>
      </c>
      <c r="F32" s="1050">
        <v>3462.620949152543</v>
      </c>
      <c r="G32" s="1050">
        <v>3582.5994915254237</v>
      </c>
      <c r="H32" s="1050">
        <v>3702.242898305084</v>
      </c>
      <c r="I32" s="998"/>
    </row>
    <row r="33" spans="1:9" ht="14.25">
      <c r="A33" s="1047">
        <v>125</v>
      </c>
      <c r="B33" s="1047">
        <v>25</v>
      </c>
      <c r="C33" s="1048" t="s">
        <v>419</v>
      </c>
      <c r="D33" s="1049">
        <v>4617.1630677966095</v>
      </c>
      <c r="E33" s="1050">
        <v>4736.80647457627</v>
      </c>
      <c r="F33" s="1050">
        <v>4856.785016949153</v>
      </c>
      <c r="G33" s="1050">
        <v>4976.428423728814</v>
      </c>
      <c r="H33" s="1050">
        <v>5096.071830508476</v>
      </c>
      <c r="I33" s="998"/>
    </row>
    <row r="34" spans="1:9" ht="14.25">
      <c r="A34" s="1047">
        <v>150</v>
      </c>
      <c r="B34" s="1047">
        <v>25</v>
      </c>
      <c r="C34" s="1048" t="s">
        <v>420</v>
      </c>
      <c r="D34" s="1049">
        <v>6664.171271186439</v>
      </c>
      <c r="E34" s="1050">
        <v>6751.306525423728</v>
      </c>
      <c r="F34" s="1050">
        <v>6838.441779661018</v>
      </c>
      <c r="G34" s="1050">
        <v>6925.577033898307</v>
      </c>
      <c r="H34" s="1050">
        <v>7012.712288135594</v>
      </c>
      <c r="I34" s="998"/>
    </row>
    <row r="35" spans="1:9" ht="14.25">
      <c r="A35" s="1047" t="s">
        <v>1991</v>
      </c>
      <c r="B35" s="1047">
        <v>25</v>
      </c>
      <c r="C35" s="1048" t="s">
        <v>421</v>
      </c>
      <c r="D35" s="1049">
        <f>12670*1.2</f>
        <v>15204</v>
      </c>
      <c r="E35" s="1050">
        <f>12805*1.2</f>
        <v>15366</v>
      </c>
      <c r="F35" s="1050">
        <f>12942*1.2</f>
        <v>15530.4</v>
      </c>
      <c r="G35" s="1050">
        <f>13078*1.2</f>
        <v>15693.599999999999</v>
      </c>
      <c r="H35" s="1050">
        <f>13214*1.2</f>
        <v>15856.8</v>
      </c>
      <c r="I35" s="998"/>
    </row>
    <row r="36" spans="1:9" ht="14.25">
      <c r="A36" s="1047" t="s">
        <v>422</v>
      </c>
      <c r="B36" s="1047">
        <v>25</v>
      </c>
      <c r="C36" s="1048" t="s">
        <v>423</v>
      </c>
      <c r="D36" s="1049">
        <v>40021.55740677966</v>
      </c>
      <c r="E36" s="1050">
        <v>40508.509423728814</v>
      </c>
      <c r="F36" s="1050">
        <v>40996.13171186441</v>
      </c>
      <c r="G36" s="1050">
        <v>41483.083728813566</v>
      </c>
      <c r="H36" s="1050">
        <v>41970.70601694915</v>
      </c>
      <c r="I36" s="998"/>
    </row>
    <row r="39" spans="1:8" ht="15">
      <c r="A39" s="1033"/>
      <c r="B39" s="1033"/>
      <c r="C39" s="1034" t="s">
        <v>424</v>
      </c>
      <c r="D39" s="6"/>
      <c r="E39" s="6"/>
      <c r="F39" s="70"/>
      <c r="G39" s="6"/>
      <c r="H39" s="6"/>
    </row>
    <row r="40" spans="1:8" ht="13.5" thickBot="1">
      <c r="A40" s="531"/>
      <c r="B40" s="531"/>
      <c r="C40" s="531"/>
      <c r="D40" s="531"/>
      <c r="E40" s="531"/>
      <c r="F40" s="531"/>
      <c r="G40" s="531"/>
      <c r="H40" s="531"/>
    </row>
    <row r="41" ht="13.5" thickTop="1"/>
    <row r="43" spans="3:5" ht="12.75">
      <c r="C43" s="1078" t="s">
        <v>1050</v>
      </c>
      <c r="D43" s="1078"/>
      <c r="E43" s="1078"/>
    </row>
  </sheetData>
  <sheetProtection/>
  <mergeCells count="15">
    <mergeCell ref="C43:E43"/>
    <mergeCell ref="A24:H24"/>
    <mergeCell ref="A25:H25"/>
    <mergeCell ref="A26:H26"/>
    <mergeCell ref="A27:A28"/>
    <mergeCell ref="B27:B28"/>
    <mergeCell ref="C27:C28"/>
    <mergeCell ref="D27:H27"/>
    <mergeCell ref="A9:H9"/>
    <mergeCell ref="A10:H10"/>
    <mergeCell ref="A11:H11"/>
    <mergeCell ref="A12:A13"/>
    <mergeCell ref="B12:B13"/>
    <mergeCell ref="C12:C13"/>
    <mergeCell ref="D12:H12"/>
  </mergeCells>
  <hyperlinks>
    <hyperlink ref="C43:E43" location="содержание!A1" display="Вернуться в содержание.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25390625" style="0" customWidth="1"/>
    <col min="5" max="5" width="11.75390625" style="0" customWidth="1"/>
    <col min="6" max="6" width="10.25390625" style="0" customWidth="1"/>
    <col min="7" max="7" width="18.375" style="2" customWidth="1"/>
  </cols>
  <sheetData>
    <row r="1" spans="1:7" ht="13.5" thickBot="1">
      <c r="A1" s="531"/>
      <c r="B1" s="531"/>
      <c r="C1" s="531"/>
      <c r="D1" s="531"/>
      <c r="E1" s="531"/>
      <c r="F1" s="531"/>
      <c r="G1" s="531"/>
    </row>
    <row r="2" spans="1:7" ht="13.5" thickTop="1">
      <c r="A2" s="6"/>
      <c r="B2" s="6"/>
      <c r="C2" s="6"/>
      <c r="D2" s="6"/>
      <c r="E2" s="111" t="s">
        <v>1615</v>
      </c>
      <c r="F2" s="64"/>
      <c r="G2" s="64"/>
    </row>
    <row r="3" spans="1:7" ht="12.75">
      <c r="A3" s="6"/>
      <c r="B3" s="6"/>
      <c r="C3" s="6"/>
      <c r="D3" s="6"/>
      <c r="E3" s="111" t="s">
        <v>1588</v>
      </c>
      <c r="F3" s="64"/>
      <c r="G3" s="64"/>
    </row>
    <row r="4" spans="1:7" ht="12.75">
      <c r="A4" s="6"/>
      <c r="B4" s="6"/>
      <c r="C4" s="6"/>
      <c r="D4" s="6"/>
      <c r="E4" s="111" t="s">
        <v>1835</v>
      </c>
      <c r="F4" s="64"/>
      <c r="G4" s="64"/>
    </row>
    <row r="5" spans="1:7" ht="13.5" thickBot="1">
      <c r="A5" s="531"/>
      <c r="B5" s="531"/>
      <c r="C5" s="531"/>
      <c r="D5" s="531"/>
      <c r="E5" s="799" t="s">
        <v>1590</v>
      </c>
      <c r="F5" s="534"/>
      <c r="G5" s="534"/>
    </row>
    <row r="6" spans="1:7" ht="9" customHeight="1" thickTop="1">
      <c r="A6" s="6"/>
      <c r="B6" s="6"/>
      <c r="C6" s="6"/>
      <c r="D6" s="6"/>
      <c r="E6" s="6"/>
      <c r="F6" s="6"/>
      <c r="G6" s="6"/>
    </row>
    <row r="7" spans="1:7" ht="20.25">
      <c r="A7" s="1101" t="s">
        <v>890</v>
      </c>
      <c r="B7" s="1101"/>
      <c r="C7" s="1101"/>
      <c r="D7" s="1101"/>
      <c r="E7" s="1101"/>
      <c r="F7" s="1101"/>
      <c r="G7" s="1101"/>
    </row>
    <row r="8" spans="1:7" ht="10.5" customHeight="1">
      <c r="A8" s="29"/>
      <c r="B8" s="22"/>
      <c r="C8" s="22"/>
      <c r="D8" s="544"/>
      <c r="E8" s="22"/>
      <c r="F8" s="29"/>
      <c r="G8" s="29"/>
    </row>
    <row r="9" spans="1:7" ht="12.75">
      <c r="A9" s="8" t="s">
        <v>1269</v>
      </c>
      <c r="B9" s="16"/>
      <c r="C9" s="16" t="s">
        <v>1270</v>
      </c>
      <c r="D9" s="16"/>
      <c r="E9" s="9"/>
      <c r="F9" s="30" t="s">
        <v>1271</v>
      </c>
      <c r="G9" s="8" t="s">
        <v>1337</v>
      </c>
    </row>
    <row r="10" spans="1:11" ht="12.75">
      <c r="A10" s="35" t="s">
        <v>1277</v>
      </c>
      <c r="B10" s="39" t="s">
        <v>1282</v>
      </c>
      <c r="C10" s="16"/>
      <c r="D10" s="16"/>
      <c r="E10" s="9"/>
      <c r="F10" s="30">
        <v>40</v>
      </c>
      <c r="G10" s="524">
        <v>23.37</v>
      </c>
      <c r="K10" s="562"/>
    </row>
    <row r="11" spans="1:11" ht="12.75">
      <c r="A11" s="35" t="s">
        <v>1277</v>
      </c>
      <c r="B11" s="40" t="s">
        <v>891</v>
      </c>
      <c r="C11" s="22"/>
      <c r="D11" s="22"/>
      <c r="E11" s="15"/>
      <c r="F11" s="36">
        <v>50</v>
      </c>
      <c r="G11" s="524">
        <v>25.26</v>
      </c>
      <c r="K11" s="562"/>
    </row>
    <row r="12" spans="1:11" ht="14.25">
      <c r="A12" s="35" t="s">
        <v>1277</v>
      </c>
      <c r="B12" s="34" t="s">
        <v>1284</v>
      </c>
      <c r="C12" s="22"/>
      <c r="D12" s="22"/>
      <c r="E12" s="15"/>
      <c r="F12" s="36">
        <v>65</v>
      </c>
      <c r="G12" s="524">
        <v>30.09</v>
      </c>
      <c r="K12" s="562"/>
    </row>
    <row r="13" spans="1:11" ht="12.75">
      <c r="A13" s="35" t="s">
        <v>1277</v>
      </c>
      <c r="B13" s="34"/>
      <c r="C13" s="22"/>
      <c r="D13" s="6"/>
      <c r="E13" s="15"/>
      <c r="F13" s="36">
        <v>80</v>
      </c>
      <c r="G13" s="524">
        <v>33.7</v>
      </c>
      <c r="K13" s="562"/>
    </row>
    <row r="14" spans="1:11" ht="12.75">
      <c r="A14" s="35" t="s">
        <v>1277</v>
      </c>
      <c r="B14" s="24"/>
      <c r="C14" s="22"/>
      <c r="D14" s="22"/>
      <c r="E14" s="15"/>
      <c r="F14" s="36">
        <v>100</v>
      </c>
      <c r="G14" s="524">
        <v>45.89</v>
      </c>
      <c r="K14" s="562"/>
    </row>
    <row r="15" spans="1:11" ht="12.75">
      <c r="A15" s="35" t="s">
        <v>1277</v>
      </c>
      <c r="B15" s="24"/>
      <c r="C15" s="22"/>
      <c r="D15" s="22"/>
      <c r="E15" s="15"/>
      <c r="F15" s="36">
        <v>125</v>
      </c>
      <c r="G15" s="524">
        <v>60.87</v>
      </c>
      <c r="K15" s="562"/>
    </row>
    <row r="16" spans="1:11" ht="12.75">
      <c r="A16" s="35" t="s">
        <v>1277</v>
      </c>
      <c r="B16" s="24"/>
      <c r="C16" s="22"/>
      <c r="D16" s="22"/>
      <c r="E16" s="15"/>
      <c r="F16" s="36">
        <v>150</v>
      </c>
      <c r="G16" s="524">
        <v>75.38</v>
      </c>
      <c r="K16" s="562"/>
    </row>
    <row r="17" spans="1:11" ht="12.75">
      <c r="A17" s="35" t="s">
        <v>1277</v>
      </c>
      <c r="B17" s="24"/>
      <c r="C17" s="22"/>
      <c r="D17" s="22"/>
      <c r="E17" s="15"/>
      <c r="F17" s="36">
        <v>200</v>
      </c>
      <c r="G17" s="524">
        <v>117.98</v>
      </c>
      <c r="K17" s="562"/>
    </row>
    <row r="18" spans="1:11" ht="12.75">
      <c r="A18" s="35" t="s">
        <v>1277</v>
      </c>
      <c r="B18" s="24"/>
      <c r="C18" s="22"/>
      <c r="D18" s="22"/>
      <c r="E18" s="15"/>
      <c r="F18" s="36">
        <v>250</v>
      </c>
      <c r="G18" s="524">
        <v>229.76</v>
      </c>
      <c r="K18" s="562"/>
    </row>
    <row r="19" spans="1:11" ht="12.75">
      <c r="A19" s="35" t="s">
        <v>1277</v>
      </c>
      <c r="B19" s="21"/>
      <c r="C19" s="5"/>
      <c r="D19" s="5"/>
      <c r="E19" s="12"/>
      <c r="F19" s="36">
        <v>300</v>
      </c>
      <c r="G19" s="524">
        <v>319.36</v>
      </c>
      <c r="K19" s="562"/>
    </row>
    <row r="20" spans="1:11" ht="12.75">
      <c r="A20" s="13" t="s">
        <v>1292</v>
      </c>
      <c r="B20" s="39" t="s">
        <v>1282</v>
      </c>
      <c r="C20" s="16"/>
      <c r="D20" s="16"/>
      <c r="E20" s="16"/>
      <c r="F20" s="35">
        <v>40</v>
      </c>
      <c r="G20" s="524">
        <v>28.67</v>
      </c>
      <c r="K20" s="562"/>
    </row>
    <row r="21" spans="1:11" ht="12.75">
      <c r="A21" s="13" t="s">
        <v>1292</v>
      </c>
      <c r="B21" s="40" t="s">
        <v>892</v>
      </c>
      <c r="C21" s="6"/>
      <c r="D21" s="6"/>
      <c r="E21" s="6"/>
      <c r="F21" s="35">
        <v>50</v>
      </c>
      <c r="G21" s="524">
        <v>31.21</v>
      </c>
      <c r="K21" s="562"/>
    </row>
    <row r="22" spans="1:11" ht="14.25">
      <c r="A22" s="13" t="s">
        <v>1292</v>
      </c>
      <c r="B22" s="34" t="s">
        <v>1284</v>
      </c>
      <c r="C22" s="6"/>
      <c r="D22" s="6"/>
      <c r="E22" s="6"/>
      <c r="F22" s="35">
        <v>65</v>
      </c>
      <c r="G22" s="524">
        <v>37.52</v>
      </c>
      <c r="K22" s="562"/>
    </row>
    <row r="23" spans="1:11" ht="12.75">
      <c r="A23" s="13" t="s">
        <v>1292</v>
      </c>
      <c r="B23" s="34"/>
      <c r="C23" s="6"/>
      <c r="D23" s="6"/>
      <c r="E23" s="6"/>
      <c r="F23" s="35">
        <v>80</v>
      </c>
      <c r="G23" s="524">
        <v>42.97</v>
      </c>
      <c r="K23" s="562"/>
    </row>
    <row r="24" spans="1:11" ht="12.75">
      <c r="A24" s="13" t="s">
        <v>1292</v>
      </c>
      <c r="B24" s="27"/>
      <c r="C24" s="6"/>
      <c r="D24" s="6"/>
      <c r="E24" s="6"/>
      <c r="F24" s="35">
        <v>100</v>
      </c>
      <c r="G24" s="524">
        <v>63.79</v>
      </c>
      <c r="K24" s="562"/>
    </row>
    <row r="25" spans="1:11" ht="12.75">
      <c r="A25" s="13" t="s">
        <v>1292</v>
      </c>
      <c r="B25" s="27"/>
      <c r="C25" s="6"/>
      <c r="D25" s="6"/>
      <c r="E25" s="6"/>
      <c r="F25" s="35">
        <v>125</v>
      </c>
      <c r="G25" s="524">
        <v>86.85</v>
      </c>
      <c r="K25" s="562"/>
    </row>
    <row r="26" spans="1:11" ht="12.75">
      <c r="A26" s="13" t="s">
        <v>1292</v>
      </c>
      <c r="B26" s="27"/>
      <c r="C26" s="6"/>
      <c r="D26" s="6"/>
      <c r="E26" s="6"/>
      <c r="F26" s="35">
        <v>150</v>
      </c>
      <c r="G26" s="524">
        <v>107.8</v>
      </c>
      <c r="K26" s="562"/>
    </row>
    <row r="27" spans="1:11" ht="12.75">
      <c r="A27" s="13" t="s">
        <v>1292</v>
      </c>
      <c r="B27" s="27"/>
      <c r="C27" s="6"/>
      <c r="D27" s="6"/>
      <c r="E27" s="6"/>
      <c r="F27" s="35">
        <v>200</v>
      </c>
      <c r="G27" s="524">
        <v>199.3</v>
      </c>
      <c r="K27" s="562"/>
    </row>
    <row r="28" spans="1:11" ht="12.75">
      <c r="A28" s="13" t="s">
        <v>1292</v>
      </c>
      <c r="B28" s="27"/>
      <c r="C28" s="6"/>
      <c r="D28" s="6"/>
      <c r="E28" s="6"/>
      <c r="F28" s="35">
        <v>250</v>
      </c>
      <c r="G28" s="524">
        <v>356.51</v>
      </c>
      <c r="K28" s="562"/>
    </row>
    <row r="29" spans="1:11" ht="12.75">
      <c r="A29" s="13" t="s">
        <v>1292</v>
      </c>
      <c r="B29" s="28"/>
      <c r="C29" s="17"/>
      <c r="D29" s="17"/>
      <c r="E29" s="17"/>
      <c r="F29" s="35">
        <v>300</v>
      </c>
      <c r="G29" s="524">
        <v>516.57</v>
      </c>
      <c r="K29" s="562"/>
    </row>
    <row r="30" spans="1:11" ht="12.75">
      <c r="A30" s="11" t="s">
        <v>1272</v>
      </c>
      <c r="B30" s="40" t="s">
        <v>1273</v>
      </c>
      <c r="C30" s="22"/>
      <c r="D30" s="22"/>
      <c r="E30" s="26"/>
      <c r="F30" s="35">
        <v>40</v>
      </c>
      <c r="G30" s="524">
        <v>38.14</v>
      </c>
      <c r="K30" s="562"/>
    </row>
    <row r="31" spans="1:11" ht="14.25">
      <c r="A31" s="13" t="s">
        <v>1272</v>
      </c>
      <c r="B31" s="34" t="s">
        <v>1284</v>
      </c>
      <c r="C31" s="22"/>
      <c r="D31" s="22"/>
      <c r="E31" s="15"/>
      <c r="F31" s="35">
        <v>50</v>
      </c>
      <c r="G31" s="524">
        <v>47.97</v>
      </c>
      <c r="K31" s="562"/>
    </row>
    <row r="32" spans="1:11" ht="12.75">
      <c r="A32" s="13" t="s">
        <v>1272</v>
      </c>
      <c r="B32" s="24"/>
      <c r="C32" s="22"/>
      <c r="D32" s="22"/>
      <c r="E32" s="15"/>
      <c r="F32" s="35">
        <v>65</v>
      </c>
      <c r="G32" s="524">
        <v>59.49</v>
      </c>
      <c r="K32" s="562"/>
    </row>
    <row r="33" spans="1:11" ht="12.75">
      <c r="A33" s="13" t="s">
        <v>1272</v>
      </c>
      <c r="B33" s="24"/>
      <c r="C33" s="22"/>
      <c r="D33" s="22"/>
      <c r="E33" s="15"/>
      <c r="F33" s="35">
        <v>80</v>
      </c>
      <c r="G33" s="524">
        <v>89.22</v>
      </c>
      <c r="K33" s="562"/>
    </row>
    <row r="34" spans="1:11" ht="12.75">
      <c r="A34" s="13" t="s">
        <v>1272</v>
      </c>
      <c r="B34" s="24"/>
      <c r="C34" s="22"/>
      <c r="D34" s="22"/>
      <c r="E34" s="15"/>
      <c r="F34" s="35">
        <v>100</v>
      </c>
      <c r="G34" s="524">
        <v>114.39</v>
      </c>
      <c r="K34" s="562"/>
    </row>
    <row r="35" spans="1:11" ht="12.75">
      <c r="A35" s="13" t="s">
        <v>1272</v>
      </c>
      <c r="B35" s="24"/>
      <c r="C35" s="22"/>
      <c r="D35" s="22"/>
      <c r="E35" s="15"/>
      <c r="F35" s="35">
        <v>125</v>
      </c>
      <c r="G35" s="524">
        <v>165.44</v>
      </c>
      <c r="K35" s="562"/>
    </row>
    <row r="36" spans="1:11" ht="12.75">
      <c r="A36" s="13" t="s">
        <v>1272</v>
      </c>
      <c r="B36" s="24"/>
      <c r="C36" s="22"/>
      <c r="D36" s="22"/>
      <c r="E36" s="15"/>
      <c r="F36" s="35">
        <v>150</v>
      </c>
      <c r="G36" s="524">
        <v>259.05</v>
      </c>
      <c r="K36" s="562"/>
    </row>
    <row r="37" spans="1:11" ht="12.75">
      <c r="A37" s="13" t="s">
        <v>1272</v>
      </c>
      <c r="B37" s="21"/>
      <c r="C37" s="5"/>
      <c r="D37" s="5"/>
      <c r="E37" s="12"/>
      <c r="F37" s="35">
        <v>200</v>
      </c>
      <c r="G37" s="524">
        <v>482.49</v>
      </c>
      <c r="K37" s="562"/>
    </row>
    <row r="38" spans="1:7" ht="12.75">
      <c r="A38" s="13" t="s">
        <v>1845</v>
      </c>
      <c r="B38" s="40" t="s">
        <v>1273</v>
      </c>
      <c r="C38" s="22"/>
      <c r="D38" s="22"/>
      <c r="E38" s="15"/>
      <c r="F38" s="13">
        <v>50</v>
      </c>
      <c r="G38" s="343" t="s">
        <v>521</v>
      </c>
    </row>
    <row r="39" spans="1:7" ht="12.75">
      <c r="A39" s="13" t="s">
        <v>1845</v>
      </c>
      <c r="B39" s="509" t="s">
        <v>1846</v>
      </c>
      <c r="C39" s="22"/>
      <c r="D39" s="22"/>
      <c r="E39" s="15"/>
      <c r="F39" s="13">
        <v>65</v>
      </c>
      <c r="G39" s="343" t="s">
        <v>1847</v>
      </c>
    </row>
    <row r="40" spans="1:7" ht="14.25">
      <c r="A40" s="13" t="s">
        <v>1845</v>
      </c>
      <c r="B40" s="34" t="s">
        <v>1284</v>
      </c>
      <c r="C40" s="22"/>
      <c r="D40" s="22"/>
      <c r="E40" s="15"/>
      <c r="F40" s="13">
        <v>80</v>
      </c>
      <c r="G40" s="343" t="s">
        <v>1618</v>
      </c>
    </row>
    <row r="41" spans="1:7" ht="12.75">
      <c r="A41" s="13" t="s">
        <v>1845</v>
      </c>
      <c r="B41" s="24"/>
      <c r="C41" s="22"/>
      <c r="D41" s="22"/>
      <c r="E41" s="15"/>
      <c r="F41" s="13">
        <v>100</v>
      </c>
      <c r="G41" s="343" t="s">
        <v>522</v>
      </c>
    </row>
    <row r="42" spans="1:7" ht="12.75">
      <c r="A42" s="13" t="s">
        <v>1274</v>
      </c>
      <c r="B42" s="39" t="s">
        <v>1276</v>
      </c>
      <c r="C42" s="16"/>
      <c r="D42" s="16"/>
      <c r="E42" s="9"/>
      <c r="F42" s="35">
        <v>40</v>
      </c>
      <c r="G42" s="340" t="s">
        <v>1338</v>
      </c>
    </row>
    <row r="43" spans="1:7" ht="14.25">
      <c r="A43" s="13" t="s">
        <v>1274</v>
      </c>
      <c r="B43" s="34" t="s">
        <v>1285</v>
      </c>
      <c r="C43" s="22"/>
      <c r="D43" s="22"/>
      <c r="E43" s="15"/>
      <c r="F43" s="35">
        <v>50</v>
      </c>
      <c r="G43" s="340" t="s">
        <v>1338</v>
      </c>
    </row>
    <row r="44" spans="1:7" ht="12.75">
      <c r="A44" s="13" t="s">
        <v>1274</v>
      </c>
      <c r="B44" s="24"/>
      <c r="C44" s="22"/>
      <c r="D44" s="22"/>
      <c r="E44" s="15"/>
      <c r="F44" s="35">
        <v>65</v>
      </c>
      <c r="G44" s="340" t="s">
        <v>1339</v>
      </c>
    </row>
    <row r="45" spans="1:7" ht="12.75">
      <c r="A45" s="13" t="s">
        <v>1274</v>
      </c>
      <c r="B45" s="24"/>
      <c r="C45" s="22"/>
      <c r="D45" s="22"/>
      <c r="E45" s="15"/>
      <c r="F45" s="35">
        <v>80</v>
      </c>
      <c r="G45" s="340" t="s">
        <v>1778</v>
      </c>
    </row>
    <row r="46" spans="1:7" ht="12.75">
      <c r="A46" s="13" t="s">
        <v>1274</v>
      </c>
      <c r="B46" s="24"/>
      <c r="C46" s="22"/>
      <c r="D46" s="22"/>
      <c r="E46" s="15"/>
      <c r="F46" s="35">
        <v>100</v>
      </c>
      <c r="G46" s="340" t="s">
        <v>1779</v>
      </c>
    </row>
    <row r="47" spans="1:7" ht="12.75">
      <c r="A47" s="13" t="s">
        <v>1274</v>
      </c>
      <c r="B47" s="24"/>
      <c r="C47" s="22"/>
      <c r="D47" s="22"/>
      <c r="E47" s="15"/>
      <c r="F47" s="35">
        <v>125</v>
      </c>
      <c r="G47" s="340" t="s">
        <v>1780</v>
      </c>
    </row>
    <row r="48" spans="1:7" ht="12.75">
      <c r="A48" s="13" t="s">
        <v>1274</v>
      </c>
      <c r="B48" s="22"/>
      <c r="C48" s="22"/>
      <c r="D48" s="22"/>
      <c r="E48" s="22"/>
      <c r="F48" s="35">
        <v>150</v>
      </c>
      <c r="G48" s="340" t="s">
        <v>1781</v>
      </c>
    </row>
    <row r="49" spans="1:7" ht="12.75">
      <c r="A49" s="13" t="s">
        <v>1274</v>
      </c>
      <c r="B49" s="21"/>
      <c r="C49" s="5"/>
      <c r="D49" s="5"/>
      <c r="E49" s="12"/>
      <c r="F49" s="35">
        <v>200</v>
      </c>
      <c r="G49" s="340" t="s">
        <v>1782</v>
      </c>
    </row>
    <row r="50" spans="1:11" ht="12.75">
      <c r="A50" s="35" t="s">
        <v>1275</v>
      </c>
      <c r="B50" s="40" t="s">
        <v>1276</v>
      </c>
      <c r="C50" s="22"/>
      <c r="D50" s="22"/>
      <c r="E50" s="15"/>
      <c r="F50" s="36">
        <v>40</v>
      </c>
      <c r="G50" s="524">
        <v>18.46</v>
      </c>
      <c r="K50" s="562"/>
    </row>
    <row r="51" spans="1:11" ht="12.75">
      <c r="A51" s="35" t="s">
        <v>1275</v>
      </c>
      <c r="B51" s="40" t="s">
        <v>1286</v>
      </c>
      <c r="C51" s="22"/>
      <c r="D51" s="22"/>
      <c r="E51" s="15"/>
      <c r="F51" s="36">
        <v>50</v>
      </c>
      <c r="G51" s="524">
        <v>22.56</v>
      </c>
      <c r="K51" s="562"/>
    </row>
    <row r="52" spans="1:11" ht="14.25">
      <c r="A52" s="35" t="s">
        <v>1275</v>
      </c>
      <c r="B52" s="34" t="s">
        <v>1284</v>
      </c>
      <c r="C52" s="22"/>
      <c r="D52" s="22"/>
      <c r="E52" s="15"/>
      <c r="F52" s="36">
        <v>65</v>
      </c>
      <c r="G52" s="524">
        <v>27.08</v>
      </c>
      <c r="K52" s="562"/>
    </row>
    <row r="53" spans="1:11" ht="12.75">
      <c r="A53" s="35" t="s">
        <v>1275</v>
      </c>
      <c r="B53" s="34"/>
      <c r="C53" s="22"/>
      <c r="D53" s="22"/>
      <c r="E53" s="15"/>
      <c r="F53" s="36">
        <v>80</v>
      </c>
      <c r="G53" s="524">
        <v>35.57</v>
      </c>
      <c r="K53" s="562"/>
    </row>
    <row r="54" spans="1:11" ht="12.75">
      <c r="A54" s="35" t="s">
        <v>1275</v>
      </c>
      <c r="B54" s="24"/>
      <c r="C54" s="22"/>
      <c r="D54" s="22"/>
      <c r="E54" s="15"/>
      <c r="F54" s="36">
        <v>100</v>
      </c>
      <c r="G54" s="524">
        <v>44.95</v>
      </c>
      <c r="K54" s="562"/>
    </row>
    <row r="55" spans="1:11" ht="12.75">
      <c r="A55" s="35" t="s">
        <v>1275</v>
      </c>
      <c r="B55" s="24"/>
      <c r="C55" s="22"/>
      <c r="D55" s="22"/>
      <c r="E55" s="15"/>
      <c r="F55" s="36">
        <v>125</v>
      </c>
      <c r="G55" s="524">
        <v>58.04</v>
      </c>
      <c r="K55" s="562"/>
    </row>
    <row r="56" spans="1:11" ht="12.75">
      <c r="A56" s="35" t="s">
        <v>1275</v>
      </c>
      <c r="B56" s="24"/>
      <c r="C56" s="22"/>
      <c r="D56" s="22"/>
      <c r="E56" s="15"/>
      <c r="F56" s="36">
        <v>150</v>
      </c>
      <c r="G56" s="524">
        <v>76.84</v>
      </c>
      <c r="K56" s="562"/>
    </row>
    <row r="57" spans="1:11" ht="12.75">
      <c r="A57" s="35" t="s">
        <v>1275</v>
      </c>
      <c r="B57" s="24"/>
      <c r="C57" s="22"/>
      <c r="D57" s="22"/>
      <c r="E57" s="15"/>
      <c r="F57" s="36">
        <v>200</v>
      </c>
      <c r="G57" s="524">
        <v>113.65</v>
      </c>
      <c r="K57" s="562"/>
    </row>
    <row r="58" spans="1:11" ht="12.75">
      <c r="A58" s="35" t="s">
        <v>1275</v>
      </c>
      <c r="B58" s="24"/>
      <c r="C58" s="22"/>
      <c r="D58" s="22"/>
      <c r="E58" s="15"/>
      <c r="F58" s="36">
        <v>250</v>
      </c>
      <c r="G58" s="524">
        <v>186.77</v>
      </c>
      <c r="K58" s="562"/>
    </row>
    <row r="59" spans="1:11" ht="12.75">
      <c r="A59" s="35" t="s">
        <v>1275</v>
      </c>
      <c r="B59" s="21"/>
      <c r="C59" s="5"/>
      <c r="D59" s="5"/>
      <c r="E59" s="12"/>
      <c r="F59" s="36">
        <v>300</v>
      </c>
      <c r="G59" s="524">
        <v>255.14</v>
      </c>
      <c r="K59" s="562"/>
    </row>
    <row r="60" spans="1:7" ht="12.75">
      <c r="A60" s="29"/>
      <c r="B60" s="51"/>
      <c r="C60" s="6"/>
      <c r="D60" s="6"/>
      <c r="E60" s="43"/>
      <c r="F60" s="41"/>
      <c r="G60" s="521"/>
    </row>
    <row r="61" spans="1:10" ht="12.75">
      <c r="A61" s="1102" t="s">
        <v>893</v>
      </c>
      <c r="B61" s="1102"/>
      <c r="C61" s="1102"/>
      <c r="D61" s="1102"/>
      <c r="E61" s="1102"/>
      <c r="F61" s="1102"/>
      <c r="G61" s="1102"/>
      <c r="H61" s="6"/>
      <c r="I61" s="6"/>
      <c r="J61" s="6"/>
    </row>
    <row r="62" spans="1:10" ht="12.75">
      <c r="A62" s="6"/>
      <c r="B62" s="6"/>
      <c r="C62" s="6"/>
      <c r="D62" s="6"/>
      <c r="E62" s="6"/>
      <c r="F62" s="6"/>
      <c r="G62" s="29"/>
      <c r="H62" s="6"/>
      <c r="I62" s="6"/>
      <c r="J62" s="6"/>
    </row>
    <row r="63" spans="1:10" ht="12.75">
      <c r="A63" s="110"/>
      <c r="B63" s="110"/>
      <c r="C63" s="110"/>
      <c r="D63" s="1103" t="s">
        <v>1050</v>
      </c>
      <c r="E63" s="1103"/>
      <c r="F63" s="1103"/>
      <c r="G63" s="110"/>
      <c r="H63" s="110"/>
      <c r="J63" s="6"/>
    </row>
    <row r="64" spans="1:10" ht="12.75">
      <c r="A64" s="110"/>
      <c r="B64" s="110"/>
      <c r="C64" s="110"/>
      <c r="D64" s="104"/>
      <c r="E64" s="569"/>
      <c r="F64" s="110"/>
      <c r="G64" s="110"/>
      <c r="H64" s="110"/>
      <c r="J64" s="6"/>
    </row>
    <row r="65" spans="1:10" ht="12.75">
      <c r="A65" s="74"/>
      <c r="B65" s="74"/>
      <c r="C65" s="74"/>
      <c r="D65" s="74"/>
      <c r="E65" s="74"/>
      <c r="F65" s="74"/>
      <c r="G65" s="29"/>
      <c r="H65" s="6"/>
      <c r="I65" s="6"/>
      <c r="J65" s="6"/>
    </row>
    <row r="66" spans="8:10" ht="12.75">
      <c r="H66" s="6"/>
      <c r="I66" s="6"/>
      <c r="J66" s="6"/>
    </row>
    <row r="67" spans="8:10" ht="12.75">
      <c r="H67" s="6"/>
      <c r="I67" s="6"/>
      <c r="J67" s="6"/>
    </row>
    <row r="68" spans="8:10" ht="12.75">
      <c r="H68" s="6"/>
      <c r="I68" s="6"/>
      <c r="J68" s="6"/>
    </row>
  </sheetData>
  <sheetProtection/>
  <mergeCells count="3">
    <mergeCell ref="A7:G7"/>
    <mergeCell ref="A61:G61"/>
    <mergeCell ref="D63:F63"/>
  </mergeCells>
  <hyperlinks>
    <hyperlink ref="D63:F63" location="содержание!A1" display="Вернуться в содержание."/>
  </hyperlink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EVOlux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Admin</cp:lastModifiedBy>
  <cp:lastPrinted>2012-01-27T16:06:39Z</cp:lastPrinted>
  <dcterms:created xsi:type="dcterms:W3CDTF">2003-12-09T13:33:16Z</dcterms:created>
  <dcterms:modified xsi:type="dcterms:W3CDTF">2012-10-09T10:45:47Z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